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Inwestycje" sheetId="1" r:id="rId1"/>
    <sheet name="Unia" sheetId="2" r:id="rId2"/>
    <sheet name="wieloletnie" sheetId="3" r:id="rId3"/>
  </sheets>
  <externalReferences>
    <externalReference r:id="rId6"/>
  </externalReferences>
  <definedNames>
    <definedName name="_xlnm.Print_Titles" localSheetId="0">'Inwestycje'!$13:$13</definedName>
    <definedName name="_xlnm.Print_Titles" localSheetId="1">'Unia'!$13:$13</definedName>
  </definedNames>
  <calcPr fullCalcOnLoad="1"/>
</workbook>
</file>

<file path=xl/sharedStrings.xml><?xml version="1.0" encoding="utf-8"?>
<sst xmlns="http://schemas.openxmlformats.org/spreadsheetml/2006/main" count="328" uniqueCount="183">
  <si>
    <t>Załacznik nr 1</t>
  </si>
  <si>
    <t>Rady Miejskiej w Trzebnicy</t>
  </si>
  <si>
    <t>Zadania inwestycyjne w 2009 r.</t>
  </si>
  <si>
    <t>w złotych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</si>
  <si>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</si>
  <si>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</si>
  <si>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</si>
  <si>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</si>
  <si>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</si>
  <si>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</si>
  <si>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</si>
  <si>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</si>
  <si>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</si>
  <si>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</si>
  <si>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</si>
  <si>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</si>
  <si>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</si>
  <si>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</si>
  <si>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</si>
  <si>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Modernizacja Dworca Kolejowego w Trzebnicy</t>
  </si>
  <si>
    <t>A.      
B.
C.</t>
  </si>
  <si>
    <t>Urząd Miejski w Trzebnicy</t>
  </si>
  <si>
    <t>2.</t>
  </si>
  <si>
    <t>Budowa chodnika w miejscowości Cerekwica                                          w ciągu drogi wojewódzkiej nr 340</t>
  </si>
  <si>
    <t>3.</t>
  </si>
  <si>
    <t>Budowa drogi ul. Piwniczna</t>
  </si>
  <si>
    <t>4.</t>
  </si>
  <si>
    <t>5.</t>
  </si>
  <si>
    <t>Budowa drogi w Koniowie</t>
  </si>
  <si>
    <t>6.</t>
  </si>
  <si>
    <t>Wykup gruntów pod inwestycje gminne oraz uzupełnienie zasobu gruntów komunalnych</t>
  </si>
  <si>
    <t>8.</t>
  </si>
  <si>
    <t>Budowa remizy strażackiej w Marcinowie</t>
  </si>
  <si>
    <t>9.</t>
  </si>
  <si>
    <t>Budowa hali sportowej przy SP 3 w Trzebnicy</t>
  </si>
  <si>
    <t>10.</t>
  </si>
  <si>
    <t>Rozbudowa Przedszkola Nr 2 w Trzebnicy</t>
  </si>
  <si>
    <t>11.</t>
  </si>
  <si>
    <t>Budowa kanalizacji wraz z oczyszczalnią ścieków                      w Skarszynie</t>
  </si>
  <si>
    <t>12.</t>
  </si>
  <si>
    <t>Projekt wodociągu w ul. Czereśniowej</t>
  </si>
  <si>
    <t>13.</t>
  </si>
  <si>
    <t>Opracowanie koncepcji programowej rozdziału kanalizacji sanitarnej i deszczowej dla miasta Trzebnica</t>
  </si>
  <si>
    <t>14.</t>
  </si>
  <si>
    <t>Modernizacja stacji ujęcia wody celem poprawy jakości wody</t>
  </si>
  <si>
    <t>15.</t>
  </si>
  <si>
    <t>Projekt wodociągu Małuszyn Księginice</t>
  </si>
  <si>
    <t>16.</t>
  </si>
  <si>
    <t>Budowa kanalizacji w Księginicach</t>
  </si>
  <si>
    <t>17.</t>
  </si>
  <si>
    <t>Rekultywacja składowiska odpadów w Jaszycach</t>
  </si>
  <si>
    <t>18.</t>
  </si>
  <si>
    <t>Dofinansowanie budowy regionalnego schroniska dla zwierząt w Szklarach Górnych</t>
  </si>
  <si>
    <t>19.</t>
  </si>
  <si>
    <t>Zakup kontenerów świetlicowych</t>
  </si>
  <si>
    <t>20.</t>
  </si>
  <si>
    <t>Rewitalizacja płyty rynku w Trzebnicy</t>
  </si>
  <si>
    <t>21.</t>
  </si>
  <si>
    <t>Budowa kompleksu basenowego przy ul Leśnej</t>
  </si>
  <si>
    <t>22.</t>
  </si>
  <si>
    <t>Przebudowa i modernizacja kompleksu sportowego dla potrzeb centrum pobytowego EURO - 2012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</si>
  <si>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</si>
  <si>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</si>
  <si>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</si>
  <si>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</si>
  <si>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</si>
  <si>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</si>
  <si>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Wydatki* na programy i projekty realizowane ze środków pochodzących z funduszy strukturalnych i Funduszu Spójności</t>
  </si>
  <si>
    <t>Projekt</t>
  </si>
  <si>
    <t>Klasyfikacja (dział, rozdział,
paragraf)</t>
  </si>
  <si>
    <t>w tym:</t>
  </si>
  <si>
    <t>Środki
z budżetu krajowego</t>
  </si>
  <si>
    <t>Środki
z budżetu UE</t>
  </si>
  <si>
    <t>2009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</si>
  <si>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</si>
  <si>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</si>
  <si>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</si>
  <si>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</si>
  <si>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</si>
  <si>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</si>
  <si>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</si>
  <si>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</si>
  <si>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</si>
  <si>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RPOWD</t>
    </r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</si>
  <si>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</si>
  <si>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</si>
  <si>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1.2</t>
  </si>
  <si>
    <t>600 - 60016</t>
  </si>
  <si>
    <t>2008 r.</t>
  </si>
  <si>
    <r>
      <t xml:space="preserve">Oś : </t>
    </r>
    <r>
      <rPr>
        <b/>
        <sz val="8"/>
        <rFont val="Arial Narrow"/>
        <family val="2"/>
      </rPr>
      <t>3</t>
    </r>
  </si>
  <si>
    <t>1.3</t>
  </si>
  <si>
    <r>
      <t xml:space="preserve">Nazwa projektu: </t>
    </r>
    <r>
      <rPr>
        <b/>
        <sz val="8"/>
        <color indexed="10"/>
        <rFont val="Arial Narrow"/>
        <family val="2"/>
      </rPr>
      <t>Budowa kanalizacji wraz z  oczyszczalnią ścieków w Skarszynie</t>
    </r>
  </si>
  <si>
    <t>900 -90001</t>
  </si>
  <si>
    <t>2010 r.</t>
  </si>
  <si>
    <t>2011 r.***</t>
  </si>
  <si>
    <t>1.4</t>
  </si>
  <si>
    <r>
      <t xml:space="preserve">Nazwa projektu: </t>
    </r>
    <r>
      <rPr>
        <b/>
        <sz val="8"/>
        <color indexed="10"/>
        <rFont val="Arial Narrow"/>
        <family val="2"/>
      </rPr>
      <t>Rekultywacja składowiska odpadów                           w Jaszycach</t>
    </r>
  </si>
  <si>
    <t>900 -90002</t>
  </si>
  <si>
    <t>1.5</t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</si>
  <si>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</si>
  <si>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</si>
  <si>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1.6</t>
  </si>
  <si>
    <r>
      <t xml:space="preserve">Nazwa projektu: </t>
    </r>
    <r>
      <rPr>
        <b/>
        <sz val="8"/>
        <color indexed="10"/>
        <rFont val="Arial Narrow"/>
        <family val="2"/>
      </rPr>
      <t>Rewitalizacja płyty rynku w Trzebnicy</t>
    </r>
  </si>
  <si>
    <t>921 - 92120</t>
  </si>
  <si>
    <r>
      <t xml:space="preserve">Działanie: </t>
    </r>
    <r>
      <rPr>
        <b/>
        <sz val="8"/>
        <rFont val="Arial Narrow"/>
        <family val="2"/>
      </rPr>
      <t>6.2</t>
    </r>
  </si>
  <si>
    <t>1.7</t>
  </si>
  <si>
    <r>
      <t xml:space="preserve">Nazwa projektu: </t>
    </r>
    <r>
      <rPr>
        <b/>
        <sz val="8"/>
        <color indexed="10"/>
        <rFont val="Arial Narrow"/>
        <family val="2"/>
      </rPr>
      <t>Budowa kompleksu basenowego przy ul. Lesnej</t>
    </r>
  </si>
  <si>
    <t>926 - 92601</t>
  </si>
  <si>
    <t>2011 r.</t>
  </si>
  <si>
    <t>1.8</t>
  </si>
  <si>
    <r>
      <t xml:space="preserve">Nazwa projektu: </t>
    </r>
    <r>
      <rPr>
        <b/>
        <sz val="8"/>
        <color indexed="10"/>
        <rFont val="Arial Narrow"/>
        <family val="2"/>
      </rPr>
      <t>Przebudowa i modernizacja kompleksu sportowego dla potrzeb centrum pobytowego EURO 2012</t>
    </r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</si>
  <si>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</si>
  <si>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</si>
  <si>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</si>
  <si>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</si>
  <si>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A.      
B.   3 180 000
C.</t>
  </si>
  <si>
    <t>Wydatki
w okresie realizacji Projektu (całkowita wartość Projektu)
(5+6)</t>
  </si>
  <si>
    <t>Wydatki razem (8+12)</t>
  </si>
  <si>
    <t>Wydatki razem (9+10+11)</t>
  </si>
  <si>
    <t>Wydatki razem (13+14+15+16</t>
  </si>
  <si>
    <t>Poprawa dostępności komunikacyjnej lokalnego centrum aktywności gospodarczej w Trzebnicy poprzez budowę łącznika drogowego między ulicami Milicką                          i Prusicką</t>
  </si>
  <si>
    <t>Projekt kortów tenisowych</t>
  </si>
  <si>
    <t>23.</t>
  </si>
  <si>
    <t>24.</t>
  </si>
  <si>
    <t>Limity wydatków na wieloletnie programy inwestycyjne w latach 2009 - 2011</t>
  </si>
  <si>
    <t xml:space="preserve">Nazwa zadania inwestycyjnego
i okres realizacji
</t>
  </si>
  <si>
    <t>okres realizacji</t>
  </si>
  <si>
    <t>środki pochodzące
 z innych  źródeł*</t>
  </si>
  <si>
    <t>2008       2010</t>
  </si>
  <si>
    <t>Budowa kanalizacji wraz                  z oczyszczalnią ścieków                                w Skarszynie</t>
  </si>
  <si>
    <t>2008         2011</t>
  </si>
  <si>
    <t>2009       2010</t>
  </si>
  <si>
    <t>2008   2010</t>
  </si>
  <si>
    <t>Przebudowa i modernizacja kompleksu sportowego dla potrzeb centrum pobytowego EURO 2012</t>
  </si>
  <si>
    <t>2009      2010</t>
  </si>
  <si>
    <t>Załacznik nr 2</t>
  </si>
  <si>
    <t>Załacznik nr 3</t>
  </si>
  <si>
    <r>
      <t xml:space="preserve">Priorytet: </t>
    </r>
    <r>
      <rPr>
        <b/>
        <sz val="8"/>
        <rFont val="Arial Narrow"/>
        <family val="2"/>
      </rPr>
      <t>6</t>
    </r>
  </si>
  <si>
    <r>
      <t xml:space="preserve">Nazwa projektu: </t>
    </r>
    <r>
      <rPr>
        <b/>
        <sz val="8"/>
        <color indexed="10"/>
        <rFont val="Arial Narrow"/>
        <family val="2"/>
      </rPr>
      <t>Wykonanie dokumentacji technicznej i wybudowanie Linowego Parku Rozrywki pomiędzy ulicami: Stawową, Klasztormą, Oleśnicką i Ks Dz. W. Bochenka (Park Soilidarności i dawny nasyp kolejowy)</t>
    </r>
  </si>
  <si>
    <t>1.1</t>
  </si>
  <si>
    <t>010</t>
  </si>
  <si>
    <t>01041</t>
  </si>
  <si>
    <t>Plan odnowy miejscowości: Masłów, Skoroszów, Ujeździec Wielki</t>
  </si>
  <si>
    <t>Projekt drogi Brzyków - Szczytkowice</t>
  </si>
  <si>
    <t>Dokumentacja techniczna parkingów powstających w ramach projektu "Południowo -zachodni szlak Cystersów"</t>
  </si>
  <si>
    <t>25.</t>
  </si>
  <si>
    <t>26.</t>
  </si>
  <si>
    <t>27.</t>
  </si>
  <si>
    <t>28.</t>
  </si>
  <si>
    <t>29.</t>
  </si>
  <si>
    <t>30.</t>
  </si>
  <si>
    <t>Zakup syren alarmowych</t>
  </si>
  <si>
    <t>Zakup patelni do kuchni w SP nr 3</t>
  </si>
  <si>
    <t>31.</t>
  </si>
  <si>
    <t>32.</t>
  </si>
  <si>
    <t>33.</t>
  </si>
  <si>
    <t>34.</t>
  </si>
  <si>
    <t>ZAPO</t>
  </si>
  <si>
    <t>Dokumentacja projektowa 8 plkaców zabaw: Będkowo, Blizocin,Jaźwiny, Koniowo, Masłów, Skoroszów, Ujeździec Mały, Ujeździec Wielki</t>
  </si>
  <si>
    <t>750-75023</t>
  </si>
  <si>
    <r>
      <t xml:space="preserve">Nazwa projektu: </t>
    </r>
    <r>
      <rPr>
        <b/>
        <sz val="8"/>
        <color indexed="10"/>
        <rFont val="Arial Narrow"/>
        <family val="2"/>
      </rPr>
      <t>Budowa boisk sportowych w Masłowie, Ujeźdźcu Wielkim i Blizocinie</t>
    </r>
  </si>
  <si>
    <t>Projekt i Studium wykonalności dla projektu "Wytyczenie pieszych i rowerowych tras turystycznych w Lesie Bukowym w Trzebnicy"</t>
  </si>
  <si>
    <t xml:space="preserve">Wykonanie dokumentacji technicznej i wybudowanie Liniwego Parku Rozrywki pomiędzy ulicami: Stawową, Klasztorną, Oleśnicką i Ks Dz. W. Bochenka (Park Solidarności i dawny nasyp kolejowy), </t>
  </si>
  <si>
    <t>Budowa szatni przy boisku w Szczytkowicach</t>
  </si>
  <si>
    <r>
      <t>Program:</t>
    </r>
    <r>
      <rPr>
        <b/>
        <sz val="8"/>
        <rFont val="Arial Narrow"/>
        <family val="2"/>
      </rPr>
      <t>RPOWD</t>
    </r>
  </si>
  <si>
    <t>Działanie:2.2</t>
  </si>
  <si>
    <t>Priorytet : 2</t>
  </si>
  <si>
    <r>
      <t xml:space="preserve">Działanie: </t>
    </r>
    <r>
      <rPr>
        <b/>
        <sz val="8"/>
        <rFont val="Arial Narrow"/>
        <family val="2"/>
      </rPr>
      <t>4.1</t>
    </r>
  </si>
  <si>
    <r>
      <t xml:space="preserve">Program: </t>
    </r>
    <r>
      <rPr>
        <b/>
        <sz val="8"/>
        <rFont val="Arial Narrow"/>
        <family val="2"/>
      </rPr>
      <t>PROW</t>
    </r>
  </si>
  <si>
    <r>
      <t xml:space="preserve">Działanie: </t>
    </r>
    <r>
      <rPr>
        <b/>
        <sz val="8"/>
        <rFont val="Arial Narrow"/>
        <family val="2"/>
      </rPr>
      <t>Odnowa i rozwój wsi</t>
    </r>
  </si>
  <si>
    <r>
      <t xml:space="preserve">Oś: </t>
    </r>
    <r>
      <rPr>
        <b/>
        <sz val="8"/>
        <rFont val="Arial Narrow"/>
        <family val="2"/>
      </rPr>
      <t>3</t>
    </r>
  </si>
  <si>
    <r>
      <t>Oś :</t>
    </r>
    <r>
      <rPr>
        <b/>
        <sz val="8"/>
        <rFont val="Arial Narrow"/>
        <family val="2"/>
      </rPr>
      <t>3</t>
    </r>
  </si>
  <si>
    <r>
      <t>Program:</t>
    </r>
    <r>
      <rPr>
        <b/>
        <sz val="8"/>
        <rFont val="Arial Narrow"/>
        <family val="2"/>
      </rPr>
      <t>PROW</t>
    </r>
  </si>
  <si>
    <r>
      <t>Działanie:</t>
    </r>
    <r>
      <rPr>
        <b/>
        <sz val="8"/>
        <rFont val="Arial Narrow"/>
        <family val="2"/>
      </rPr>
      <t>3.21</t>
    </r>
  </si>
  <si>
    <r>
      <t xml:space="preserve">Nazwa projektu: </t>
    </r>
    <r>
      <rPr>
        <b/>
        <sz val="8"/>
        <color indexed="10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</si>
  <si>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t>Budowa boisk sportowych w Masłowie i Boleścinie</t>
  </si>
  <si>
    <t xml:space="preserve">Nazwa projektu: Przygotowanie do wdrażania programu e-urząd:wykonanie sieci informatycznej, wdrożenie  elektronicznego systemu obiegu dokumentów w Urzędzie Miejskim”
</t>
  </si>
  <si>
    <t>Przygotowanie do wdrażania programu e – urząd: wykonanie sieci informatycznej, wdrożenie  elektronicznego systemu obiegu dokumentów w Urzędzie Miejskim</t>
  </si>
  <si>
    <t>do Uchwały nr XXV254/09</t>
  </si>
  <si>
    <t>z dnia 24 lutego 2009 r.</t>
  </si>
  <si>
    <t>do Uchwały Nr XXV/254/09</t>
  </si>
  <si>
    <t>z dnia 24 lutego 2009r.</t>
  </si>
  <si>
    <t xml:space="preserve">z dnia 24 lutego 2009r.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</si>
</sst>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8"/>
      <name val="Arial"/>
      <family val="0"/>
    </font>
    <font>
      <sz val="11"/>
      <name val="Arial"/>
      <family val="0"/>
    </font>
    <font>
      <sz val="6"/>
      <name val="Arial Narrow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7" applyFont="1">
      <alignment/>
      <protection/>
    </xf>
    <xf numFmtId="0" fontId="2" fillId="0" borderId="0" xfId="17" applyFont="1" applyBorder="1" applyAlignment="1">
      <alignment horizontal="center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/>
      <protection/>
    </xf>
    <xf numFmtId="0" fontId="8" fillId="0" borderId="1" xfId="17" applyFont="1" applyBorder="1">
      <alignment/>
      <protection/>
    </xf>
    <xf numFmtId="3" fontId="8" fillId="0" borderId="1" xfId="17" applyNumberFormat="1" applyFont="1" applyBorder="1">
      <alignment/>
      <protection/>
    </xf>
    <xf numFmtId="0" fontId="14" fillId="0" borderId="0" xfId="17" applyFont="1">
      <alignment/>
      <protection/>
    </xf>
    <xf numFmtId="0" fontId="9" fillId="0" borderId="8" xfId="17" applyFont="1" applyBorder="1" applyAlignment="1">
      <alignment vertical="center"/>
      <protection/>
    </xf>
    <xf numFmtId="0" fontId="9" fillId="0" borderId="4" xfId="17" applyFont="1" applyBorder="1">
      <alignment/>
      <protection/>
    </xf>
    <xf numFmtId="0" fontId="9" fillId="0" borderId="2" xfId="17" applyFont="1" applyBorder="1" applyAlignment="1">
      <alignment vertical="center"/>
      <protection/>
    </xf>
    <xf numFmtId="0" fontId="9" fillId="0" borderId="5" xfId="17" applyFont="1" applyBorder="1">
      <alignment/>
      <protection/>
    </xf>
    <xf numFmtId="0" fontId="9" fillId="0" borderId="8" xfId="17" applyFont="1" applyBorder="1">
      <alignment/>
      <protection/>
    </xf>
    <xf numFmtId="0" fontId="9" fillId="0" borderId="8" xfId="17" applyFont="1" applyBorder="1" applyAlignment="1">
      <alignment horizontal="center" vertical="center"/>
      <protection/>
    </xf>
    <xf numFmtId="0" fontId="15" fillId="0" borderId="9" xfId="17" applyFont="1" applyBorder="1" applyAlignment="1">
      <alignment horizontal="left" wrapText="1"/>
      <protection/>
    </xf>
    <xf numFmtId="3" fontId="9" fillId="0" borderId="10" xfId="17" applyNumberFormat="1" applyFont="1" applyBorder="1" applyAlignment="1">
      <alignment horizontal="center" vertical="center"/>
      <protection/>
    </xf>
    <xf numFmtId="3" fontId="9" fillId="0" borderId="10" xfId="17" applyNumberFormat="1" applyFont="1" applyBorder="1" applyAlignment="1">
      <alignment horizontal="right" vertical="center"/>
      <protection/>
    </xf>
    <xf numFmtId="0" fontId="9" fillId="0" borderId="4" xfId="17" applyFont="1" applyBorder="1" applyAlignment="1">
      <alignment vertical="center"/>
      <protection/>
    </xf>
    <xf numFmtId="0" fontId="9" fillId="0" borderId="8" xfId="17" applyFont="1" applyBorder="1" applyAlignment="1">
      <alignment horizontal="right" vertical="center"/>
      <protection/>
    </xf>
    <xf numFmtId="3" fontId="9" fillId="0" borderId="8" xfId="17" applyNumberFormat="1" applyFont="1" applyBorder="1" applyAlignment="1">
      <alignment horizontal="right" vertical="center"/>
      <protection/>
    </xf>
    <xf numFmtId="3" fontId="9" fillId="0" borderId="11" xfId="17" applyNumberFormat="1" applyFont="1" applyBorder="1" applyAlignment="1">
      <alignment horizontal="right" vertical="center"/>
      <protection/>
    </xf>
    <xf numFmtId="0" fontId="9" fillId="0" borderId="12" xfId="17" applyFont="1" applyBorder="1">
      <alignment/>
      <protection/>
    </xf>
    <xf numFmtId="0" fontId="9" fillId="0" borderId="12" xfId="17" applyFont="1" applyBorder="1" applyAlignment="1">
      <alignment horizontal="right" vertical="center"/>
      <protection/>
    </xf>
    <xf numFmtId="3" fontId="9" fillId="0" borderId="12" xfId="17" applyNumberFormat="1" applyFont="1" applyBorder="1" applyAlignment="1">
      <alignment horizontal="right" vertical="center"/>
      <protection/>
    </xf>
    <xf numFmtId="3" fontId="9" fillId="0" borderId="13" xfId="17" applyNumberFormat="1" applyFont="1" applyBorder="1" applyAlignment="1">
      <alignment horizontal="right" vertical="center"/>
      <protection/>
    </xf>
    <xf numFmtId="0" fontId="15" fillId="0" borderId="9" xfId="17" applyFont="1" applyBorder="1" applyAlignment="1">
      <alignment wrapText="1"/>
      <protection/>
    </xf>
    <xf numFmtId="0" fontId="9" fillId="0" borderId="10" xfId="17" applyFont="1" applyBorder="1" applyAlignment="1">
      <alignment horizontal="center" vertical="center"/>
      <protection/>
    </xf>
    <xf numFmtId="0" fontId="9" fillId="0" borderId="4" xfId="17" applyFont="1" applyBorder="1" applyAlignment="1">
      <alignment/>
      <protection/>
    </xf>
    <xf numFmtId="3" fontId="9" fillId="0" borderId="4" xfId="17" applyNumberFormat="1" applyFont="1" applyBorder="1">
      <alignment/>
      <protection/>
    </xf>
    <xf numFmtId="0" fontId="9" fillId="0" borderId="5" xfId="17" applyFont="1" applyBorder="1" applyAlignment="1">
      <alignment/>
      <protection/>
    </xf>
    <xf numFmtId="3" fontId="9" fillId="0" borderId="5" xfId="17" applyNumberFormat="1" applyFont="1" applyBorder="1">
      <alignment/>
      <protection/>
    </xf>
    <xf numFmtId="0" fontId="9" fillId="0" borderId="8" xfId="17" applyFont="1" applyBorder="1" applyAlignment="1">
      <alignment/>
      <protection/>
    </xf>
    <xf numFmtId="3" fontId="9" fillId="0" borderId="8" xfId="17" applyNumberFormat="1" applyFont="1" applyBorder="1">
      <alignment/>
      <protection/>
    </xf>
    <xf numFmtId="0" fontId="9" fillId="0" borderId="12" xfId="17" applyFont="1" applyBorder="1" applyAlignment="1">
      <alignment/>
      <protection/>
    </xf>
    <xf numFmtId="3" fontId="9" fillId="0" borderId="12" xfId="17" applyNumberFormat="1" applyFont="1" applyBorder="1">
      <alignment/>
      <protection/>
    </xf>
    <xf numFmtId="0" fontId="9" fillId="0" borderId="5" xfId="17" applyFont="1" applyBorder="1" applyAlignment="1">
      <alignment horizontal="center"/>
      <protection/>
    </xf>
    <xf numFmtId="0" fontId="9" fillId="0" borderId="5" xfId="17" applyFont="1" applyBorder="1" applyAlignment="1">
      <alignment horizontal="center" vertical="center"/>
      <protection/>
    </xf>
    <xf numFmtId="0" fontId="9" fillId="0" borderId="14" xfId="17" applyFont="1" applyBorder="1" applyAlignment="1">
      <alignment/>
      <protection/>
    </xf>
    <xf numFmtId="3" fontId="9" fillId="0" borderId="14" xfId="17" applyNumberFormat="1" applyFont="1" applyBorder="1">
      <alignment/>
      <protection/>
    </xf>
    <xf numFmtId="0" fontId="9" fillId="0" borderId="4" xfId="17" applyFont="1" applyBorder="1" applyAlignment="1">
      <alignment horizontal="center"/>
      <protection/>
    </xf>
    <xf numFmtId="0" fontId="9" fillId="0" borderId="3" xfId="17" applyFont="1" applyBorder="1">
      <alignment/>
      <protection/>
    </xf>
    <xf numFmtId="0" fontId="15" fillId="0" borderId="15" xfId="17" applyFont="1" applyBorder="1" applyAlignment="1">
      <alignment wrapText="1"/>
      <protection/>
    </xf>
    <xf numFmtId="0" fontId="9" fillId="0" borderId="3" xfId="17" applyFont="1" applyBorder="1" applyAlignment="1">
      <alignment horizontal="center" vertical="center"/>
      <protection/>
    </xf>
    <xf numFmtId="3" fontId="9" fillId="0" borderId="3" xfId="17" applyNumberFormat="1" applyFont="1" applyBorder="1" applyAlignment="1">
      <alignment horizontal="right" vertical="center"/>
      <protection/>
    </xf>
    <xf numFmtId="0" fontId="9" fillId="0" borderId="3" xfId="17" applyFont="1" applyBorder="1" applyAlignment="1">
      <alignment horizontal="center"/>
      <protection/>
    </xf>
    <xf numFmtId="3" fontId="9" fillId="0" borderId="4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0" xfId="17" applyFont="1" applyBorder="1" applyAlignment="1">
      <alignment horizontal="center"/>
      <protection/>
    </xf>
    <xf numFmtId="3" fontId="8" fillId="0" borderId="0" xfId="17" applyNumberFormat="1" applyFont="1" applyBorder="1">
      <alignment/>
      <protection/>
    </xf>
    <xf numFmtId="0" fontId="9" fillId="0" borderId="0" xfId="17" applyFont="1">
      <alignment/>
      <protection/>
    </xf>
    <xf numFmtId="0" fontId="17" fillId="0" borderId="0" xfId="17" applyFont="1">
      <alignment/>
      <protection/>
    </xf>
    <xf numFmtId="0" fontId="1" fillId="0" borderId="16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3" xfId="0" applyFont="1" applyBorder="1" applyAlignment="1" quotePrefix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" xfId="17" applyFont="1" applyBorder="1" applyAlignment="1">
      <alignment horizontal="center" vertical="center"/>
      <protection/>
    </xf>
    <xf numFmtId="0" fontId="15" fillId="0" borderId="18" xfId="17" applyFont="1" applyBorder="1" applyAlignment="1">
      <alignment wrapText="1"/>
      <protection/>
    </xf>
    <xf numFmtId="0" fontId="9" fillId="0" borderId="19" xfId="17" applyFont="1" applyBorder="1" applyAlignment="1">
      <alignment/>
      <protection/>
    </xf>
    <xf numFmtId="3" fontId="9" fillId="0" borderId="19" xfId="17" applyNumberFormat="1" applyFont="1" applyBorder="1">
      <alignment/>
      <protection/>
    </xf>
    <xf numFmtId="0" fontId="9" fillId="0" borderId="20" xfId="17" applyFont="1" applyBorder="1" applyAlignment="1">
      <alignment/>
      <protection/>
    </xf>
    <xf numFmtId="3" fontId="9" fillId="0" borderId="20" xfId="17" applyNumberFormat="1" applyFont="1" applyBorder="1">
      <alignment/>
      <protection/>
    </xf>
    <xf numFmtId="3" fontId="9" fillId="0" borderId="21" xfId="17" applyNumberFormat="1" applyFont="1" applyBorder="1">
      <alignment/>
      <protection/>
    </xf>
    <xf numFmtId="0" fontId="15" fillId="0" borderId="9" xfId="17" applyFont="1" applyBorder="1" applyAlignment="1">
      <alignment vertical="top" wrapText="1"/>
      <protection/>
    </xf>
    <xf numFmtId="3" fontId="9" fillId="0" borderId="22" xfId="17" applyNumberFormat="1" applyFont="1" applyBorder="1" applyAlignment="1">
      <alignment horizontal="right" vertical="top"/>
      <protection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23" xfId="17" applyFont="1" applyBorder="1" applyAlignment="1">
      <alignment horizontal="center"/>
      <protection/>
    </xf>
    <xf numFmtId="0" fontId="9" fillId="0" borderId="24" xfId="17" applyFont="1" applyBorder="1" applyAlignment="1">
      <alignment horizontal="center"/>
      <protection/>
    </xf>
    <xf numFmtId="0" fontId="9" fillId="0" borderId="25" xfId="17" applyFont="1" applyBorder="1" applyAlignment="1">
      <alignment horizontal="center"/>
      <protection/>
    </xf>
    <xf numFmtId="0" fontId="9" fillId="0" borderId="18" xfId="17" applyFont="1" applyBorder="1" applyAlignment="1">
      <alignment horizontal="center"/>
      <protection/>
    </xf>
    <xf numFmtId="0" fontId="9" fillId="0" borderId="0" xfId="17" applyFont="1" applyBorder="1" applyAlignment="1">
      <alignment horizontal="center"/>
      <protection/>
    </xf>
    <xf numFmtId="0" fontId="9" fillId="0" borderId="26" xfId="17" applyFont="1" applyBorder="1" applyAlignment="1">
      <alignment horizontal="center"/>
      <protection/>
    </xf>
    <xf numFmtId="0" fontId="9" fillId="0" borderId="27" xfId="17" applyFont="1" applyBorder="1" applyAlignment="1">
      <alignment horizontal="center"/>
      <protection/>
    </xf>
    <xf numFmtId="0" fontId="9" fillId="0" borderId="28" xfId="17" applyFont="1" applyBorder="1" applyAlignment="1">
      <alignment horizontal="center"/>
      <protection/>
    </xf>
    <xf numFmtId="0" fontId="9" fillId="0" borderId="29" xfId="17" applyFont="1" applyBorder="1" applyAlignment="1">
      <alignment horizontal="center"/>
      <protection/>
    </xf>
    <xf numFmtId="0" fontId="9" fillId="0" borderId="30" xfId="17" applyFont="1" applyBorder="1" applyAlignment="1">
      <alignment horizontal="center"/>
      <protection/>
    </xf>
    <xf numFmtId="0" fontId="9" fillId="0" borderId="31" xfId="17" applyFont="1" applyBorder="1" applyAlignment="1">
      <alignment horizontal="center"/>
      <protection/>
    </xf>
    <xf numFmtId="0" fontId="9" fillId="0" borderId="32" xfId="17" applyFont="1" applyBorder="1" applyAlignment="1">
      <alignment horizontal="center"/>
      <protection/>
    </xf>
    <xf numFmtId="3" fontId="9" fillId="0" borderId="33" xfId="17" applyNumberFormat="1" applyFont="1" applyBorder="1" applyAlignment="1">
      <alignment horizontal="right" vertical="top"/>
      <protection/>
    </xf>
    <xf numFmtId="3" fontId="9" fillId="0" borderId="34" xfId="17" applyNumberFormat="1" applyFont="1" applyBorder="1" applyAlignment="1">
      <alignment horizontal="right" vertical="top"/>
      <protection/>
    </xf>
    <xf numFmtId="3" fontId="9" fillId="0" borderId="35" xfId="17" applyNumberFormat="1" applyFont="1" applyBorder="1" applyAlignment="1">
      <alignment horizontal="right" vertical="top"/>
      <protection/>
    </xf>
    <xf numFmtId="3" fontId="9" fillId="0" borderId="36" xfId="17" applyNumberFormat="1" applyFont="1" applyBorder="1" applyAlignment="1">
      <alignment horizontal="right" vertical="top"/>
      <protection/>
    </xf>
    <xf numFmtId="3" fontId="9" fillId="0" borderId="37" xfId="17" applyNumberFormat="1" applyFont="1" applyBorder="1" applyAlignment="1">
      <alignment horizontal="right" vertical="top"/>
      <protection/>
    </xf>
    <xf numFmtId="3" fontId="9" fillId="0" borderId="38" xfId="17" applyNumberFormat="1" applyFont="1" applyBorder="1" applyAlignment="1">
      <alignment horizontal="right" vertical="top"/>
      <protection/>
    </xf>
    <xf numFmtId="3" fontId="9" fillId="0" borderId="39" xfId="17" applyNumberFormat="1" applyFont="1" applyBorder="1" applyAlignment="1">
      <alignment horizontal="right" vertical="top"/>
      <protection/>
    </xf>
    <xf numFmtId="0" fontId="9" fillId="0" borderId="40" xfId="17" applyFont="1" applyBorder="1" applyAlignment="1">
      <alignment horizontal="center"/>
      <protection/>
    </xf>
    <xf numFmtId="0" fontId="9" fillId="0" borderId="41" xfId="17" applyFont="1" applyBorder="1" applyAlignment="1">
      <alignment horizontal="center"/>
      <protection/>
    </xf>
    <xf numFmtId="0" fontId="9" fillId="0" borderId="42" xfId="17" applyFont="1" applyBorder="1" applyAlignment="1">
      <alignment horizontal="center"/>
      <protection/>
    </xf>
    <xf numFmtId="0" fontId="9" fillId="0" borderId="43" xfId="17" applyFont="1" applyBorder="1" applyAlignment="1">
      <alignment horizontal="center"/>
      <protection/>
    </xf>
    <xf numFmtId="0" fontId="9" fillId="0" borderId="44" xfId="17" applyFont="1" applyBorder="1" applyAlignment="1">
      <alignment horizontal="center"/>
      <protection/>
    </xf>
    <xf numFmtId="0" fontId="9" fillId="0" borderId="45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8" fillId="2" borderId="1" xfId="17" applyFont="1" applyFill="1" applyBorder="1" applyAlignment="1">
      <alignment horizontal="center" vertical="center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3" fontId="9" fillId="0" borderId="46" xfId="17" applyNumberFormat="1" applyFont="1" applyBorder="1" applyAlignment="1">
      <alignment horizontal="right" vertical="top"/>
      <protection/>
    </xf>
    <xf numFmtId="3" fontId="9" fillId="0" borderId="26" xfId="17" applyNumberFormat="1" applyFont="1" applyBorder="1" applyAlignment="1">
      <alignment horizontal="right" vertical="top"/>
      <protection/>
    </xf>
    <xf numFmtId="3" fontId="9" fillId="0" borderId="29" xfId="17" applyNumberFormat="1" applyFont="1" applyBorder="1" applyAlignment="1">
      <alignment horizontal="right" vertical="top"/>
      <protection/>
    </xf>
    <xf numFmtId="3" fontId="9" fillId="0" borderId="47" xfId="17" applyNumberFormat="1" applyFont="1" applyBorder="1" applyAlignment="1">
      <alignment horizontal="right" vertical="top"/>
      <protection/>
    </xf>
    <xf numFmtId="3" fontId="9" fillId="0" borderId="48" xfId="17" applyNumberFormat="1" applyFont="1" applyBorder="1" applyAlignment="1">
      <alignment horizontal="right" vertical="top"/>
      <protection/>
    </xf>
    <xf numFmtId="3" fontId="9" fillId="0" borderId="49" xfId="17" applyNumberFormat="1" applyFont="1" applyBorder="1" applyAlignment="1">
      <alignment horizontal="right" vertical="top"/>
      <protection/>
    </xf>
    <xf numFmtId="0" fontId="8" fillId="0" borderId="1" xfId="17" applyFont="1" applyBorder="1" applyAlignment="1">
      <alignment horizontal="center"/>
      <protection/>
    </xf>
    <xf numFmtId="0" fontId="17" fillId="0" borderId="0" xfId="17" applyFont="1" applyBorder="1" applyAlignment="1">
      <alignment horizontal="left"/>
      <protection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oje%20dokumenty\Plany%20bud&#380;etowe\2009\Uchwa&#322;a%20bud&#380;etowa\Uchwa&#322;a%20bud&#380;etowa\1-17%20%202009po%20autoI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4">
        <row r="19">
          <cell r="H19">
            <v>8789410</v>
          </cell>
          <cell r="M19">
            <v>15210590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2">
      <selection activeCell="O14" sqref="O14"/>
    </sheetView>
  </sheetViews>
  <sheetFormatPr defaultColWidth="9.140625" defaultRowHeight="12.75"/>
  <cols>
    <col min="1" max="1" width="4.140625" style="1" customWidth="1"/>
    <col min="2" max="2" width="6.8515625" style="1" customWidth="1"/>
    <col min="3" max="3" width="7.7109375" style="1" customWidth="1"/>
    <col min="4" max="4" width="6.00390625" style="1" customWidth="1"/>
    <col min="5" max="5" width="37.7109375" style="1" customWidth="1"/>
    <col min="6" max="6" width="8.8515625" style="1" customWidth="1"/>
    <col min="7" max="7" width="9.421875" style="1" customWidth="1"/>
    <col min="8" max="8" width="9.00390625" style="1" customWidth="1"/>
    <col min="9" max="9" width="9.421875" style="1" customWidth="1"/>
    <col min="10" max="10" width="10.8515625" style="1" customWidth="1"/>
    <col min="11" max="11" width="13.28125" style="1" customWidth="1"/>
    <col min="12" max="12" width="20.28125" style="1" customWidth="1"/>
    <col min="13" max="16384" width="9.140625" style="1" customWidth="1"/>
  </cols>
  <sheetData>
    <row r="1" ht="12.75">
      <c r="L1" s="2" t="s">
        <v>0</v>
      </c>
    </row>
    <row r="2" ht="12.75">
      <c r="L2" s="2" t="s">
        <v>180</v>
      </c>
    </row>
    <row r="3" ht="12.75">
      <c r="L3" s="2" t="s">
        <v>1</v>
      </c>
    </row>
    <row r="4" ht="12.75">
      <c r="L4" s="2" t="s">
        <v>182</v>
      </c>
    </row>
    <row r="6" spans="1:12" ht="18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3</v>
      </c>
    </row>
    <row r="8" spans="1:12" s="5" customFormat="1" ht="19.5" customHeight="1">
      <c r="A8" s="108" t="s">
        <v>4</v>
      </c>
      <c r="B8" s="108" t="s">
        <v>5</v>
      </c>
      <c r="C8" s="108" t="s">
        <v>6</v>
      </c>
      <c r="D8" s="108" t="s">
        <v>7</v>
      </c>
      <c r="E8" s="109" t="s">
        <v>8</v>
      </c>
      <c r="F8" s="109" t="s">
        <v>9</v>
      </c>
      <c r="G8" s="109" t="s">
        <v>10</v>
      </c>
      <c r="H8" s="109"/>
      <c r="I8" s="109"/>
      <c r="J8" s="109"/>
      <c r="K8" s="109"/>
      <c r="L8" s="110" t="s">
        <v>11</v>
      </c>
    </row>
    <row r="9" spans="1:12" s="5" customFormat="1" ht="19.5" customHeight="1">
      <c r="A9" s="108"/>
      <c r="B9" s="108"/>
      <c r="C9" s="108"/>
      <c r="D9" s="108"/>
      <c r="E9" s="109"/>
      <c r="F9" s="109"/>
      <c r="G9" s="106" t="s">
        <v>12</v>
      </c>
      <c r="H9" s="106" t="s">
        <v>13</v>
      </c>
      <c r="I9" s="106"/>
      <c r="J9" s="106"/>
      <c r="K9" s="106"/>
      <c r="L9" s="110"/>
    </row>
    <row r="10" spans="1:12" s="5" customFormat="1" ht="29.25" customHeight="1">
      <c r="A10" s="108"/>
      <c r="B10" s="108"/>
      <c r="C10" s="108"/>
      <c r="D10" s="108"/>
      <c r="E10" s="109"/>
      <c r="F10" s="109"/>
      <c r="G10" s="106"/>
      <c r="H10" s="106" t="s">
        <v>14</v>
      </c>
      <c r="I10" s="106" t="s">
        <v>15</v>
      </c>
      <c r="J10" s="106" t="s">
        <v>16</v>
      </c>
      <c r="K10" s="106" t="s">
        <v>17</v>
      </c>
      <c r="L10" s="110"/>
    </row>
    <row r="11" spans="1:12" s="5" customFormat="1" ht="9" customHeight="1">
      <c r="A11" s="108"/>
      <c r="B11" s="108"/>
      <c r="C11" s="108"/>
      <c r="D11" s="108"/>
      <c r="E11" s="109"/>
      <c r="F11" s="109"/>
      <c r="G11" s="106"/>
      <c r="H11" s="106"/>
      <c r="I11" s="106"/>
      <c r="J11" s="106"/>
      <c r="K11" s="106"/>
      <c r="L11" s="110"/>
    </row>
    <row r="12" spans="1:12" s="5" customFormat="1" ht="6.75" customHeight="1">
      <c r="A12" s="108"/>
      <c r="B12" s="108"/>
      <c r="C12" s="108"/>
      <c r="D12" s="108"/>
      <c r="E12" s="109"/>
      <c r="F12" s="109"/>
      <c r="G12" s="106"/>
      <c r="H12" s="106"/>
      <c r="I12" s="106"/>
      <c r="J12" s="106"/>
      <c r="K12" s="106"/>
      <c r="L12" s="110"/>
    </row>
    <row r="13" spans="1:12" ht="7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</row>
    <row r="14" spans="1:12" ht="38.25" customHeight="1">
      <c r="A14" s="7" t="s">
        <v>18</v>
      </c>
      <c r="B14" s="91" t="s">
        <v>140</v>
      </c>
      <c r="C14" s="91" t="s">
        <v>141</v>
      </c>
      <c r="D14" s="8">
        <v>6050</v>
      </c>
      <c r="E14" s="92" t="s">
        <v>142</v>
      </c>
      <c r="F14" s="90">
        <v>9200</v>
      </c>
      <c r="G14" s="18">
        <f aca="true" t="shared" si="0" ref="G14:G40">H14+I14</f>
        <v>9200</v>
      </c>
      <c r="H14" s="10">
        <v>9200</v>
      </c>
      <c r="I14" s="10"/>
      <c r="J14" s="11" t="s">
        <v>20</v>
      </c>
      <c r="K14" s="12"/>
      <c r="L14" s="13" t="s">
        <v>21</v>
      </c>
    </row>
    <row r="15" spans="1:12" ht="38.25" customHeight="1">
      <c r="A15" s="14" t="s">
        <v>22</v>
      </c>
      <c r="B15" s="15">
        <v>600</v>
      </c>
      <c r="C15" s="15">
        <v>60004</v>
      </c>
      <c r="D15" s="15">
        <v>6050</v>
      </c>
      <c r="E15" s="93" t="s">
        <v>19</v>
      </c>
      <c r="F15" s="17">
        <v>250000</v>
      </c>
      <c r="G15" s="18">
        <f t="shared" si="0"/>
        <v>250000</v>
      </c>
      <c r="H15" s="94">
        <v>0</v>
      </c>
      <c r="I15" s="94">
        <v>250000</v>
      </c>
      <c r="J15" s="16" t="s">
        <v>20</v>
      </c>
      <c r="K15" s="95"/>
      <c r="L15" s="13" t="s">
        <v>21</v>
      </c>
    </row>
    <row r="16" spans="1:12" ht="38.25" customHeight="1">
      <c r="A16" s="14" t="s">
        <v>24</v>
      </c>
      <c r="B16" s="15">
        <v>600</v>
      </c>
      <c r="C16" s="15">
        <v>60013</v>
      </c>
      <c r="D16" s="15">
        <v>6300</v>
      </c>
      <c r="E16" s="16" t="s">
        <v>23</v>
      </c>
      <c r="F16" s="17">
        <v>218954</v>
      </c>
      <c r="G16" s="18">
        <f t="shared" si="0"/>
        <v>168954</v>
      </c>
      <c r="H16" s="19">
        <v>168954</v>
      </c>
      <c r="I16" s="18"/>
      <c r="J16" s="16" t="s">
        <v>20</v>
      </c>
      <c r="K16" s="18"/>
      <c r="L16" s="13" t="s">
        <v>21</v>
      </c>
    </row>
    <row r="17" spans="1:12" ht="38.25" customHeight="1">
      <c r="A17" s="14" t="s">
        <v>26</v>
      </c>
      <c r="B17" s="14">
        <v>600</v>
      </c>
      <c r="C17" s="14">
        <v>60016</v>
      </c>
      <c r="D17" s="14">
        <v>6050</v>
      </c>
      <c r="E17" s="20" t="s">
        <v>25</v>
      </c>
      <c r="F17" s="18">
        <v>1600000</v>
      </c>
      <c r="G17" s="21">
        <f t="shared" si="0"/>
        <v>500000</v>
      </c>
      <c r="H17" s="18">
        <v>0</v>
      </c>
      <c r="I17" s="18">
        <v>500000</v>
      </c>
      <c r="J17" s="22" t="s">
        <v>20</v>
      </c>
      <c r="K17" s="18"/>
      <c r="L17" s="23" t="s">
        <v>21</v>
      </c>
    </row>
    <row r="18" spans="1:12" ht="50.25" customHeight="1">
      <c r="A18" s="14" t="s">
        <v>27</v>
      </c>
      <c r="B18" s="15">
        <v>600</v>
      </c>
      <c r="C18" s="15">
        <v>60016</v>
      </c>
      <c r="D18" s="15">
        <v>6050</v>
      </c>
      <c r="E18" s="16" t="s">
        <v>120</v>
      </c>
      <c r="F18" s="18">
        <v>7942063</v>
      </c>
      <c r="G18" s="21">
        <f>H18+I18+3180000</f>
        <v>5608063</v>
      </c>
      <c r="H18" s="18">
        <v>60063</v>
      </c>
      <c r="I18" s="21">
        <v>2368000</v>
      </c>
      <c r="J18" s="22" t="s">
        <v>115</v>
      </c>
      <c r="K18" s="18"/>
      <c r="L18" s="23" t="s">
        <v>21</v>
      </c>
    </row>
    <row r="19" spans="1:12" ht="39" customHeight="1">
      <c r="A19" s="14" t="s">
        <v>29</v>
      </c>
      <c r="B19" s="14">
        <v>600</v>
      </c>
      <c r="C19" s="14">
        <v>60016</v>
      </c>
      <c r="D19" s="14">
        <v>6050</v>
      </c>
      <c r="E19" s="20" t="s">
        <v>28</v>
      </c>
      <c r="F19" s="18">
        <v>50000</v>
      </c>
      <c r="G19" s="21">
        <f t="shared" si="0"/>
        <v>50000</v>
      </c>
      <c r="H19" s="18">
        <v>50000</v>
      </c>
      <c r="I19" s="21"/>
      <c r="J19" s="22" t="s">
        <v>20</v>
      </c>
      <c r="K19" s="18"/>
      <c r="L19" s="23" t="s">
        <v>21</v>
      </c>
    </row>
    <row r="20" spans="1:12" ht="38.25" customHeight="1">
      <c r="A20" s="14" t="s">
        <v>31</v>
      </c>
      <c r="B20" s="14">
        <v>600</v>
      </c>
      <c r="C20" s="14">
        <v>60016</v>
      </c>
      <c r="D20" s="14">
        <v>6050</v>
      </c>
      <c r="E20" s="20" t="s">
        <v>143</v>
      </c>
      <c r="F20" s="18">
        <v>60000</v>
      </c>
      <c r="G20" s="21">
        <f>H20+I20</f>
        <v>60000</v>
      </c>
      <c r="H20" s="18">
        <v>10000</v>
      </c>
      <c r="I20" s="21">
        <v>50000</v>
      </c>
      <c r="J20" s="22" t="s">
        <v>20</v>
      </c>
      <c r="K20" s="18"/>
      <c r="L20" s="23" t="s">
        <v>21</v>
      </c>
    </row>
    <row r="21" spans="1:12" ht="38.25" customHeight="1">
      <c r="A21" s="14" t="s">
        <v>33</v>
      </c>
      <c r="B21" s="14">
        <v>630</v>
      </c>
      <c r="C21" s="14">
        <v>63003</v>
      </c>
      <c r="D21" s="14">
        <v>6050</v>
      </c>
      <c r="E21" s="22" t="s">
        <v>161</v>
      </c>
      <c r="F21" s="21">
        <v>42000</v>
      </c>
      <c r="G21" s="21">
        <f>H21+I21</f>
        <v>42000</v>
      </c>
      <c r="H21" s="21">
        <v>42000</v>
      </c>
      <c r="I21" s="21"/>
      <c r="J21" s="22" t="s">
        <v>20</v>
      </c>
      <c r="K21" s="21"/>
      <c r="L21" s="23" t="s">
        <v>21</v>
      </c>
    </row>
    <row r="22" spans="1:12" ht="38.25" customHeight="1">
      <c r="A22" s="14" t="s">
        <v>35</v>
      </c>
      <c r="B22" s="14">
        <v>630</v>
      </c>
      <c r="C22" s="14">
        <v>63003</v>
      </c>
      <c r="D22" s="14">
        <v>6050</v>
      </c>
      <c r="E22" s="22" t="s">
        <v>144</v>
      </c>
      <c r="F22" s="21">
        <v>115000</v>
      </c>
      <c r="G22" s="21">
        <f>H22+I22</f>
        <v>115000</v>
      </c>
      <c r="H22" s="21">
        <v>115000</v>
      </c>
      <c r="I22" s="21"/>
      <c r="J22" s="22" t="s">
        <v>20</v>
      </c>
      <c r="K22" s="21"/>
      <c r="L22" s="23" t="s">
        <v>21</v>
      </c>
    </row>
    <row r="23" spans="1:12" ht="38.25" customHeight="1">
      <c r="A23" s="14" t="s">
        <v>37</v>
      </c>
      <c r="B23" s="14">
        <v>700</v>
      </c>
      <c r="C23" s="14">
        <v>70005</v>
      </c>
      <c r="D23" s="14">
        <v>6050</v>
      </c>
      <c r="E23" s="22" t="s">
        <v>30</v>
      </c>
      <c r="F23" s="21">
        <v>98543</v>
      </c>
      <c r="G23" s="21">
        <f t="shared" si="0"/>
        <v>98543</v>
      </c>
      <c r="H23" s="21">
        <v>98543</v>
      </c>
      <c r="I23" s="21"/>
      <c r="J23" s="22" t="s">
        <v>20</v>
      </c>
      <c r="K23" s="21"/>
      <c r="L23" s="23" t="s">
        <v>21</v>
      </c>
    </row>
    <row r="24" spans="1:12" ht="51" customHeight="1">
      <c r="A24" s="14" t="s">
        <v>39</v>
      </c>
      <c r="B24" s="14">
        <v>750</v>
      </c>
      <c r="C24" s="14">
        <v>75023</v>
      </c>
      <c r="D24" s="14">
        <v>6050</v>
      </c>
      <c r="E24" s="22" t="s">
        <v>177</v>
      </c>
      <c r="F24" s="21">
        <v>150000</v>
      </c>
      <c r="G24" s="21">
        <f t="shared" si="0"/>
        <v>150000</v>
      </c>
      <c r="H24" s="21">
        <v>150000</v>
      </c>
      <c r="I24" s="21"/>
      <c r="J24" s="22" t="s">
        <v>20</v>
      </c>
      <c r="K24" s="21"/>
      <c r="L24" s="23" t="s">
        <v>21</v>
      </c>
    </row>
    <row r="25" spans="1:12" ht="38.25" customHeight="1">
      <c r="A25" s="14" t="s">
        <v>41</v>
      </c>
      <c r="B25" s="14">
        <v>754</v>
      </c>
      <c r="C25" s="14">
        <v>75412</v>
      </c>
      <c r="D25" s="14">
        <v>6050</v>
      </c>
      <c r="E25" s="22" t="s">
        <v>32</v>
      </c>
      <c r="F25" s="21">
        <v>1000000</v>
      </c>
      <c r="G25" s="21">
        <f t="shared" si="0"/>
        <v>100000</v>
      </c>
      <c r="H25" s="21">
        <v>100000</v>
      </c>
      <c r="I25" s="21"/>
      <c r="J25" s="22" t="s">
        <v>20</v>
      </c>
      <c r="K25" s="21"/>
      <c r="L25" s="23" t="s">
        <v>21</v>
      </c>
    </row>
    <row r="26" spans="1:12" ht="38.25" customHeight="1">
      <c r="A26" s="14" t="s">
        <v>43</v>
      </c>
      <c r="B26" s="14">
        <v>754</v>
      </c>
      <c r="C26" s="14">
        <v>75414</v>
      </c>
      <c r="D26" s="14">
        <v>6060</v>
      </c>
      <c r="E26" s="22" t="s">
        <v>151</v>
      </c>
      <c r="F26" s="21">
        <v>25000</v>
      </c>
      <c r="G26" s="21">
        <f>H26+I26</f>
        <v>25000</v>
      </c>
      <c r="H26" s="21">
        <v>25000</v>
      </c>
      <c r="I26" s="21"/>
      <c r="J26" s="22" t="s">
        <v>20</v>
      </c>
      <c r="K26" s="21"/>
      <c r="L26" s="23" t="s">
        <v>21</v>
      </c>
    </row>
    <row r="27" spans="1:12" ht="38.25" customHeight="1">
      <c r="A27" s="14" t="s">
        <v>45</v>
      </c>
      <c r="B27" s="14">
        <v>801</v>
      </c>
      <c r="C27" s="14">
        <v>80101</v>
      </c>
      <c r="D27" s="14">
        <v>6050</v>
      </c>
      <c r="E27" s="22" t="s">
        <v>34</v>
      </c>
      <c r="F27" s="21">
        <v>4831000</v>
      </c>
      <c r="G27" s="21">
        <f t="shared" si="0"/>
        <v>4661000</v>
      </c>
      <c r="H27" s="21">
        <v>331000</v>
      </c>
      <c r="I27" s="21">
        <v>4330000</v>
      </c>
      <c r="J27" s="22" t="s">
        <v>20</v>
      </c>
      <c r="K27" s="21"/>
      <c r="L27" s="23" t="s">
        <v>21</v>
      </c>
    </row>
    <row r="28" spans="1:12" ht="38.25" customHeight="1">
      <c r="A28" s="14" t="s">
        <v>47</v>
      </c>
      <c r="B28" s="14">
        <v>801</v>
      </c>
      <c r="C28" s="14">
        <v>80101</v>
      </c>
      <c r="D28" s="14">
        <v>6060</v>
      </c>
      <c r="E28" s="22" t="s">
        <v>152</v>
      </c>
      <c r="F28" s="21">
        <v>7500</v>
      </c>
      <c r="G28" s="21">
        <f>H28+I28</f>
        <v>7500</v>
      </c>
      <c r="H28" s="21">
        <v>7500</v>
      </c>
      <c r="I28" s="21"/>
      <c r="J28" s="22" t="s">
        <v>20</v>
      </c>
      <c r="K28" s="21"/>
      <c r="L28" s="23" t="s">
        <v>157</v>
      </c>
    </row>
    <row r="29" spans="1:12" ht="38.25" customHeight="1">
      <c r="A29" s="14" t="s">
        <v>49</v>
      </c>
      <c r="B29" s="14">
        <v>801</v>
      </c>
      <c r="C29" s="14">
        <v>80104</v>
      </c>
      <c r="D29" s="14">
        <v>6050</v>
      </c>
      <c r="E29" s="22" t="s">
        <v>36</v>
      </c>
      <c r="F29" s="21">
        <v>800000</v>
      </c>
      <c r="G29" s="21">
        <f t="shared" si="0"/>
        <v>500000</v>
      </c>
      <c r="H29" s="21"/>
      <c r="I29" s="21">
        <v>500000</v>
      </c>
      <c r="J29" s="22" t="s">
        <v>20</v>
      </c>
      <c r="K29" s="21"/>
      <c r="L29" s="23" t="s">
        <v>21</v>
      </c>
    </row>
    <row r="30" spans="1:12" ht="38.25" customHeight="1">
      <c r="A30" s="14" t="s">
        <v>51</v>
      </c>
      <c r="B30" s="14">
        <v>900</v>
      </c>
      <c r="C30" s="14">
        <v>90001</v>
      </c>
      <c r="D30" s="14">
        <v>6050</v>
      </c>
      <c r="E30" s="22" t="s">
        <v>38</v>
      </c>
      <c r="F30" s="21">
        <v>5949161</v>
      </c>
      <c r="G30" s="21">
        <f t="shared" si="0"/>
        <v>500000</v>
      </c>
      <c r="H30" s="21">
        <v>500000</v>
      </c>
      <c r="I30" s="21"/>
      <c r="J30" s="22" t="s">
        <v>20</v>
      </c>
      <c r="K30" s="21"/>
      <c r="L30" s="23" t="s">
        <v>21</v>
      </c>
    </row>
    <row r="31" spans="1:12" ht="38.25" customHeight="1">
      <c r="A31" s="14" t="s">
        <v>53</v>
      </c>
      <c r="B31" s="14">
        <v>900</v>
      </c>
      <c r="C31" s="14">
        <v>90001</v>
      </c>
      <c r="D31" s="14">
        <v>6050</v>
      </c>
      <c r="E31" s="22" t="s">
        <v>40</v>
      </c>
      <c r="F31" s="21">
        <v>50000</v>
      </c>
      <c r="G31" s="21">
        <f t="shared" si="0"/>
        <v>50000</v>
      </c>
      <c r="H31" s="21">
        <v>50000</v>
      </c>
      <c r="I31" s="21"/>
      <c r="J31" s="22" t="s">
        <v>20</v>
      </c>
      <c r="K31" s="21"/>
      <c r="L31" s="23" t="s">
        <v>21</v>
      </c>
    </row>
    <row r="32" spans="1:12" ht="38.25" customHeight="1">
      <c r="A32" s="14" t="s">
        <v>55</v>
      </c>
      <c r="B32" s="14">
        <v>900</v>
      </c>
      <c r="C32" s="14">
        <v>90001</v>
      </c>
      <c r="D32" s="14">
        <v>6050</v>
      </c>
      <c r="E32" s="22" t="s">
        <v>42</v>
      </c>
      <c r="F32" s="21">
        <v>50000</v>
      </c>
      <c r="G32" s="21">
        <f t="shared" si="0"/>
        <v>50000</v>
      </c>
      <c r="H32" s="21">
        <v>50000</v>
      </c>
      <c r="I32" s="21"/>
      <c r="J32" s="22" t="s">
        <v>20</v>
      </c>
      <c r="K32" s="21"/>
      <c r="L32" s="23" t="s">
        <v>21</v>
      </c>
    </row>
    <row r="33" spans="1:12" ht="38.25" customHeight="1">
      <c r="A33" s="14" t="s">
        <v>57</v>
      </c>
      <c r="B33" s="14">
        <v>900</v>
      </c>
      <c r="C33" s="14">
        <v>90001</v>
      </c>
      <c r="D33" s="14">
        <v>6050</v>
      </c>
      <c r="E33" s="22" t="s">
        <v>44</v>
      </c>
      <c r="F33" s="21">
        <v>50000</v>
      </c>
      <c r="G33" s="21">
        <f t="shared" si="0"/>
        <v>50000</v>
      </c>
      <c r="H33" s="21">
        <v>50000</v>
      </c>
      <c r="I33" s="21"/>
      <c r="J33" s="22" t="s">
        <v>20</v>
      </c>
      <c r="K33" s="21"/>
      <c r="L33" s="23" t="s">
        <v>21</v>
      </c>
    </row>
    <row r="34" spans="1:12" ht="38.25" customHeight="1">
      <c r="A34" s="14" t="s">
        <v>59</v>
      </c>
      <c r="B34" s="14">
        <v>900</v>
      </c>
      <c r="C34" s="14">
        <v>90001</v>
      </c>
      <c r="D34" s="14">
        <v>6050</v>
      </c>
      <c r="E34" s="22" t="s">
        <v>46</v>
      </c>
      <c r="F34" s="21">
        <v>10000</v>
      </c>
      <c r="G34" s="21">
        <f t="shared" si="0"/>
        <v>10000</v>
      </c>
      <c r="H34" s="21">
        <v>10000</v>
      </c>
      <c r="I34" s="21"/>
      <c r="J34" s="22" t="s">
        <v>20</v>
      </c>
      <c r="K34" s="21"/>
      <c r="L34" s="23" t="s">
        <v>21</v>
      </c>
    </row>
    <row r="35" spans="1:12" ht="38.25" customHeight="1">
      <c r="A35" s="14" t="s">
        <v>122</v>
      </c>
      <c r="B35" s="14">
        <v>900</v>
      </c>
      <c r="C35" s="14">
        <v>90001</v>
      </c>
      <c r="D35" s="14">
        <v>6050</v>
      </c>
      <c r="E35" s="22" t="s">
        <v>48</v>
      </c>
      <c r="F35" s="21">
        <v>10000</v>
      </c>
      <c r="G35" s="21">
        <f t="shared" si="0"/>
        <v>10000</v>
      </c>
      <c r="H35" s="21">
        <v>10000</v>
      </c>
      <c r="I35" s="21"/>
      <c r="J35" s="22" t="s">
        <v>20</v>
      </c>
      <c r="K35" s="21"/>
      <c r="L35" s="23" t="s">
        <v>21</v>
      </c>
    </row>
    <row r="36" spans="1:12" ht="38.25" customHeight="1">
      <c r="A36" s="14" t="s">
        <v>123</v>
      </c>
      <c r="B36" s="14">
        <v>900</v>
      </c>
      <c r="C36" s="14">
        <v>90002</v>
      </c>
      <c r="D36" s="14">
        <v>6050</v>
      </c>
      <c r="E36" s="22" t="s">
        <v>50</v>
      </c>
      <c r="F36" s="24">
        <v>1077000</v>
      </c>
      <c r="G36" s="21">
        <f t="shared" si="0"/>
        <v>150000</v>
      </c>
      <c r="H36" s="21">
        <v>150000</v>
      </c>
      <c r="I36" s="21"/>
      <c r="J36" s="22" t="s">
        <v>20</v>
      </c>
      <c r="K36" s="21"/>
      <c r="L36" s="23" t="s">
        <v>21</v>
      </c>
    </row>
    <row r="37" spans="1:12" ht="38.25" customHeight="1">
      <c r="A37" s="14" t="s">
        <v>145</v>
      </c>
      <c r="B37" s="14">
        <v>900</v>
      </c>
      <c r="C37" s="14">
        <v>90013</v>
      </c>
      <c r="D37" s="14">
        <v>6650</v>
      </c>
      <c r="E37" s="22" t="s">
        <v>52</v>
      </c>
      <c r="F37" s="24">
        <v>220000</v>
      </c>
      <c r="G37" s="21">
        <f t="shared" si="0"/>
        <v>100000</v>
      </c>
      <c r="H37" s="21">
        <v>100000</v>
      </c>
      <c r="I37" s="21"/>
      <c r="J37" s="22" t="s">
        <v>20</v>
      </c>
      <c r="K37" s="21"/>
      <c r="L37" s="23" t="s">
        <v>21</v>
      </c>
    </row>
    <row r="38" spans="1:12" ht="38.25" customHeight="1">
      <c r="A38" s="14" t="s">
        <v>146</v>
      </c>
      <c r="B38" s="14">
        <v>921</v>
      </c>
      <c r="C38" s="14">
        <v>92109</v>
      </c>
      <c r="D38" s="14">
        <v>6060</v>
      </c>
      <c r="E38" s="22" t="s">
        <v>54</v>
      </c>
      <c r="F38" s="21">
        <v>85000</v>
      </c>
      <c r="G38" s="21">
        <f t="shared" si="0"/>
        <v>85000</v>
      </c>
      <c r="H38" s="21">
        <v>85000</v>
      </c>
      <c r="I38" s="21"/>
      <c r="J38" s="22" t="s">
        <v>20</v>
      </c>
      <c r="K38" s="21"/>
      <c r="L38" s="23" t="s">
        <v>21</v>
      </c>
    </row>
    <row r="39" spans="1:12" ht="38.25" customHeight="1">
      <c r="A39" s="14" t="s">
        <v>147</v>
      </c>
      <c r="B39" s="14">
        <v>921</v>
      </c>
      <c r="C39" s="14">
        <v>92120</v>
      </c>
      <c r="D39" s="14">
        <v>6050</v>
      </c>
      <c r="E39" s="22" t="s">
        <v>56</v>
      </c>
      <c r="F39" s="21">
        <v>4000000</v>
      </c>
      <c r="G39" s="21">
        <f t="shared" si="0"/>
        <v>3000000</v>
      </c>
      <c r="H39" s="21">
        <v>1500000</v>
      </c>
      <c r="I39" s="21">
        <v>1500000</v>
      </c>
      <c r="J39" s="22" t="s">
        <v>20</v>
      </c>
      <c r="K39" s="21"/>
      <c r="L39" s="23" t="s">
        <v>21</v>
      </c>
    </row>
    <row r="40" spans="1:12" ht="38.25" customHeight="1">
      <c r="A40" s="14" t="s">
        <v>148</v>
      </c>
      <c r="B40" s="14">
        <v>926</v>
      </c>
      <c r="C40" s="14">
        <v>92601</v>
      </c>
      <c r="D40" s="14">
        <v>6050</v>
      </c>
      <c r="E40" s="22" t="s">
        <v>58</v>
      </c>
      <c r="F40" s="21">
        <v>32000000</v>
      </c>
      <c r="G40" s="21">
        <f t="shared" si="0"/>
        <v>8789410</v>
      </c>
      <c r="H40" s="21">
        <f>3000000+287410</f>
        <v>3287410</v>
      </c>
      <c r="I40" s="21">
        <f>4000000+1502000</f>
        <v>5502000</v>
      </c>
      <c r="J40" s="22" t="s">
        <v>20</v>
      </c>
      <c r="K40" s="21"/>
      <c r="L40" s="23" t="s">
        <v>21</v>
      </c>
    </row>
    <row r="41" spans="1:12" ht="38.25" customHeight="1">
      <c r="A41" s="14" t="s">
        <v>149</v>
      </c>
      <c r="B41" s="14">
        <v>926</v>
      </c>
      <c r="C41" s="14">
        <v>92601</v>
      </c>
      <c r="D41" s="14">
        <v>6050</v>
      </c>
      <c r="E41" s="25" t="s">
        <v>60</v>
      </c>
      <c r="F41" s="26">
        <v>3000000</v>
      </c>
      <c r="G41" s="26">
        <f aca="true" t="shared" si="1" ref="G41:G46">H41+I41</f>
        <v>500000</v>
      </c>
      <c r="H41" s="26">
        <v>500000</v>
      </c>
      <c r="I41" s="26"/>
      <c r="J41" s="22" t="s">
        <v>20</v>
      </c>
      <c r="K41" s="26"/>
      <c r="L41" s="23" t="s">
        <v>21</v>
      </c>
    </row>
    <row r="42" spans="1:12" ht="38.25" customHeight="1">
      <c r="A42" s="14" t="s">
        <v>150</v>
      </c>
      <c r="B42" s="14">
        <v>926</v>
      </c>
      <c r="C42" s="14">
        <v>92601</v>
      </c>
      <c r="D42" s="14">
        <v>6050</v>
      </c>
      <c r="E42" s="22" t="s">
        <v>121</v>
      </c>
      <c r="F42" s="21">
        <v>11000</v>
      </c>
      <c r="G42" s="21">
        <f t="shared" si="1"/>
        <v>11000</v>
      </c>
      <c r="H42" s="21">
        <v>11000</v>
      </c>
      <c r="I42" s="21"/>
      <c r="J42" s="22" t="s">
        <v>20</v>
      </c>
      <c r="K42" s="21"/>
      <c r="L42" s="23" t="s">
        <v>21</v>
      </c>
    </row>
    <row r="43" spans="1:12" ht="51" customHeight="1">
      <c r="A43" s="14" t="s">
        <v>153</v>
      </c>
      <c r="B43" s="14">
        <v>926</v>
      </c>
      <c r="C43" s="14">
        <v>92601</v>
      </c>
      <c r="D43" s="14">
        <v>6050</v>
      </c>
      <c r="E43" s="25" t="s">
        <v>162</v>
      </c>
      <c r="F43" s="26">
        <v>1000000</v>
      </c>
      <c r="G43" s="26">
        <f t="shared" si="1"/>
        <v>695437</v>
      </c>
      <c r="H43" s="26">
        <v>695437</v>
      </c>
      <c r="I43" s="26"/>
      <c r="J43" s="22" t="s">
        <v>20</v>
      </c>
      <c r="K43" s="26"/>
      <c r="L43" s="23" t="s">
        <v>21</v>
      </c>
    </row>
    <row r="44" spans="1:12" ht="38.25" customHeight="1">
      <c r="A44" s="14" t="s">
        <v>154</v>
      </c>
      <c r="B44" s="14">
        <v>926</v>
      </c>
      <c r="C44" s="14">
        <v>92601</v>
      </c>
      <c r="D44" s="14">
        <v>6050</v>
      </c>
      <c r="E44" s="22" t="s">
        <v>175</v>
      </c>
      <c r="F44" s="21">
        <v>730000</v>
      </c>
      <c r="G44" s="21">
        <f t="shared" si="1"/>
        <v>730000</v>
      </c>
      <c r="H44" s="21">
        <v>730000</v>
      </c>
      <c r="I44" s="21"/>
      <c r="J44" s="22" t="s">
        <v>20</v>
      </c>
      <c r="K44" s="21"/>
      <c r="L44" s="23" t="s">
        <v>21</v>
      </c>
    </row>
    <row r="45" spans="1:12" ht="38.25" customHeight="1">
      <c r="A45" s="14" t="s">
        <v>155</v>
      </c>
      <c r="B45" s="14">
        <v>926</v>
      </c>
      <c r="C45" s="14">
        <v>92601</v>
      </c>
      <c r="D45" s="14">
        <v>6050</v>
      </c>
      <c r="E45" s="25" t="s">
        <v>163</v>
      </c>
      <c r="F45" s="26">
        <v>5000</v>
      </c>
      <c r="G45" s="26">
        <f t="shared" si="1"/>
        <v>5000</v>
      </c>
      <c r="H45" s="26">
        <v>5000</v>
      </c>
      <c r="I45" s="26"/>
      <c r="J45" s="22" t="s">
        <v>20</v>
      </c>
      <c r="K45" s="26"/>
      <c r="L45" s="23" t="s">
        <v>21</v>
      </c>
    </row>
    <row r="46" spans="1:12" ht="38.25" customHeight="1">
      <c r="A46" s="14" t="s">
        <v>156</v>
      </c>
      <c r="B46" s="14">
        <v>926</v>
      </c>
      <c r="C46" s="14">
        <v>92605</v>
      </c>
      <c r="D46" s="14">
        <v>6050</v>
      </c>
      <c r="E46" s="25" t="s">
        <v>158</v>
      </c>
      <c r="F46" s="26">
        <v>25000</v>
      </c>
      <c r="G46" s="26">
        <f t="shared" si="1"/>
        <v>25000</v>
      </c>
      <c r="H46" s="26">
        <v>25000</v>
      </c>
      <c r="I46" s="26"/>
      <c r="J46" s="22" t="s">
        <v>20</v>
      </c>
      <c r="K46" s="26"/>
      <c r="L46" s="23" t="s">
        <v>21</v>
      </c>
    </row>
    <row r="47" spans="1:12" ht="22.5" customHeight="1">
      <c r="A47" s="105" t="s">
        <v>61</v>
      </c>
      <c r="B47" s="105"/>
      <c r="C47" s="105"/>
      <c r="D47" s="105"/>
      <c r="E47" s="105"/>
      <c r="F47" s="27">
        <f>SUM(F14:F46)</f>
        <v>65471421</v>
      </c>
      <c r="G47" s="27">
        <f>SUM(G14:G46)</f>
        <v>27106107</v>
      </c>
      <c r="H47" s="27">
        <f>SUM(H14:H46)</f>
        <v>8926107</v>
      </c>
      <c r="I47" s="27">
        <f>SUM(I14:I46)</f>
        <v>15000000</v>
      </c>
      <c r="J47" s="27">
        <v>3180000</v>
      </c>
      <c r="K47" s="27">
        <f>SUM(K14:K46)</f>
        <v>0</v>
      </c>
      <c r="L47" s="28" t="s">
        <v>62</v>
      </c>
    </row>
    <row r="48" spans="1:12" ht="12.75">
      <c r="A48" s="29" t="s">
        <v>63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29" t="s">
        <v>64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29" t="s">
        <v>65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 t="s">
        <v>66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</sheetData>
  <mergeCells count="16"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A47:E47"/>
    <mergeCell ref="H9:K9"/>
    <mergeCell ref="H10:H12"/>
    <mergeCell ref="I10:I12"/>
    <mergeCell ref="J10:J12"/>
    <mergeCell ref="K10:K12"/>
  </mergeCells>
  <printOptions/>
  <pageMargins left="0.42" right="0.17" top="0.54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211">
      <selection activeCell="Q5" sqref="Q5"/>
    </sheetView>
  </sheetViews>
  <sheetFormatPr defaultColWidth="9.140625" defaultRowHeight="12.75"/>
  <cols>
    <col min="1" max="1" width="2.7109375" style="31" customWidth="1"/>
    <col min="2" max="2" width="23.00390625" style="31" customWidth="1"/>
    <col min="3" max="3" width="9.8515625" style="31" customWidth="1"/>
    <col min="4" max="4" width="11.140625" style="31" customWidth="1"/>
    <col min="5" max="5" width="8.421875" style="31" customWidth="1"/>
    <col min="6" max="6" width="7.28125" style="31" customWidth="1"/>
    <col min="7" max="7" width="7.421875" style="31" customWidth="1"/>
    <col min="8" max="8" width="8.7109375" style="31" customWidth="1"/>
    <col min="9" max="10" width="7.7109375" style="31" customWidth="1"/>
    <col min="11" max="12" width="8.7109375" style="31" customWidth="1"/>
    <col min="13" max="13" width="7.7109375" style="31" customWidth="1"/>
    <col min="14" max="14" width="4.421875" style="31" customWidth="1"/>
    <col min="15" max="15" width="4.7109375" style="31" customWidth="1"/>
    <col min="16" max="16" width="8.7109375" style="31" customWidth="1"/>
    <col min="17" max="16384" width="10.28125" style="31" customWidth="1"/>
  </cols>
  <sheetData>
    <row r="1" spans="14:15" ht="12.75">
      <c r="N1" s="2" t="s">
        <v>135</v>
      </c>
      <c r="O1" s="2"/>
    </row>
    <row r="2" spans="14:15" ht="12.75">
      <c r="N2" s="2" t="s">
        <v>180</v>
      </c>
      <c r="O2" s="2"/>
    </row>
    <row r="3" spans="14:15" ht="12.75">
      <c r="N3" s="2" t="s">
        <v>1</v>
      </c>
      <c r="O3" s="2"/>
    </row>
    <row r="4" spans="14:15" ht="12.75">
      <c r="N4" s="2" t="s">
        <v>181</v>
      </c>
      <c r="O4" s="2"/>
    </row>
    <row r="5" spans="1:16" ht="18">
      <c r="A5" s="136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8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0.5" customHeight="1">
      <c r="A7" s="137" t="s">
        <v>4</v>
      </c>
      <c r="B7" s="137" t="s">
        <v>68</v>
      </c>
      <c r="C7" s="138" t="s">
        <v>69</v>
      </c>
      <c r="D7" s="138" t="s">
        <v>116</v>
      </c>
      <c r="E7" s="137" t="s">
        <v>70</v>
      </c>
      <c r="F7" s="137"/>
      <c r="G7" s="137" t="s">
        <v>10</v>
      </c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0.5" customHeight="1">
      <c r="A8" s="137"/>
      <c r="B8" s="137"/>
      <c r="C8" s="138"/>
      <c r="D8" s="138"/>
      <c r="E8" s="138" t="s">
        <v>71</v>
      </c>
      <c r="F8" s="138" t="s">
        <v>72</v>
      </c>
      <c r="G8" s="137" t="s">
        <v>73</v>
      </c>
      <c r="H8" s="137"/>
      <c r="I8" s="137"/>
      <c r="J8" s="137"/>
      <c r="K8" s="137"/>
      <c r="L8" s="137"/>
      <c r="M8" s="137"/>
      <c r="N8" s="137"/>
      <c r="O8" s="137"/>
      <c r="P8" s="137"/>
    </row>
    <row r="9" spans="1:16" ht="12.75">
      <c r="A9" s="137"/>
      <c r="B9" s="137"/>
      <c r="C9" s="138"/>
      <c r="D9" s="138"/>
      <c r="E9" s="138"/>
      <c r="F9" s="138"/>
      <c r="G9" s="138" t="s">
        <v>117</v>
      </c>
      <c r="H9" s="137" t="s">
        <v>74</v>
      </c>
      <c r="I9" s="137"/>
      <c r="J9" s="137"/>
      <c r="K9" s="137"/>
      <c r="L9" s="137"/>
      <c r="M9" s="137"/>
      <c r="N9" s="137"/>
      <c r="O9" s="137"/>
      <c r="P9" s="137"/>
    </row>
    <row r="10" spans="1:16" ht="14.25" customHeight="1">
      <c r="A10" s="137"/>
      <c r="B10" s="137"/>
      <c r="C10" s="138"/>
      <c r="D10" s="138"/>
      <c r="E10" s="138"/>
      <c r="F10" s="138"/>
      <c r="G10" s="138"/>
      <c r="H10" s="137" t="s">
        <v>75</v>
      </c>
      <c r="I10" s="137"/>
      <c r="J10" s="137"/>
      <c r="K10" s="137"/>
      <c r="L10" s="137" t="s">
        <v>76</v>
      </c>
      <c r="M10" s="137"/>
      <c r="N10" s="137"/>
      <c r="O10" s="137"/>
      <c r="P10" s="137"/>
    </row>
    <row r="11" spans="1:16" ht="12.75" customHeight="1">
      <c r="A11" s="137"/>
      <c r="B11" s="137"/>
      <c r="C11" s="138"/>
      <c r="D11" s="138"/>
      <c r="E11" s="138"/>
      <c r="F11" s="138"/>
      <c r="G11" s="138"/>
      <c r="H11" s="138" t="s">
        <v>118</v>
      </c>
      <c r="I11" s="137" t="s">
        <v>77</v>
      </c>
      <c r="J11" s="137"/>
      <c r="K11" s="137"/>
      <c r="L11" s="138" t="s">
        <v>119</v>
      </c>
      <c r="M11" s="138" t="s">
        <v>77</v>
      </c>
      <c r="N11" s="138"/>
      <c r="O11" s="138"/>
      <c r="P11" s="138"/>
    </row>
    <row r="12" spans="1:16" ht="48" customHeight="1">
      <c r="A12" s="137"/>
      <c r="B12" s="137"/>
      <c r="C12" s="138"/>
      <c r="D12" s="138"/>
      <c r="E12" s="138"/>
      <c r="F12" s="138"/>
      <c r="G12" s="138"/>
      <c r="H12" s="138"/>
      <c r="I12" s="33" t="s">
        <v>78</v>
      </c>
      <c r="J12" s="33" t="s">
        <v>15</v>
      </c>
      <c r="K12" s="33" t="s">
        <v>79</v>
      </c>
      <c r="L12" s="138"/>
      <c r="M12" s="33" t="s">
        <v>80</v>
      </c>
      <c r="N12" s="33" t="s">
        <v>78</v>
      </c>
      <c r="O12" s="33" t="s">
        <v>15</v>
      </c>
      <c r="P12" s="33" t="s">
        <v>81</v>
      </c>
    </row>
    <row r="13" spans="1:16" ht="7.5" customHeight="1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</row>
    <row r="14" spans="1:16" s="38" customFormat="1" ht="12.75">
      <c r="A14" s="35">
        <v>1</v>
      </c>
      <c r="B14" s="36" t="s">
        <v>82</v>
      </c>
      <c r="C14" s="37"/>
      <c r="D14" s="37">
        <f>SUM(,D18,D30,D38,,D44,D56,D64,D71,D24,,D50)</f>
        <v>53399063</v>
      </c>
      <c r="E14" s="37">
        <f aca="true" t="shared" si="0" ref="E14:P14">SUM(,E18,E30,E38,,E44,E56,E64,E71,E24,,E50)</f>
        <v>50219063</v>
      </c>
      <c r="F14" s="37">
        <f t="shared" si="0"/>
        <v>3180000</v>
      </c>
      <c r="G14" s="37">
        <f>SUM(,G18,G30,G38,,G44,G56,G64,G71,G24,,G50)</f>
        <v>20122910</v>
      </c>
      <c r="H14" s="37">
        <f t="shared" si="0"/>
        <v>16942910</v>
      </c>
      <c r="I14" s="37">
        <f t="shared" si="0"/>
        <v>0</v>
      </c>
      <c r="J14" s="37">
        <f t="shared" si="0"/>
        <v>9370000</v>
      </c>
      <c r="K14" s="37">
        <f t="shared" si="0"/>
        <v>7572910</v>
      </c>
      <c r="L14" s="37">
        <f t="shared" si="0"/>
        <v>3180000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3180000</v>
      </c>
    </row>
    <row r="15" spans="1:16" ht="12.75">
      <c r="A15" s="39"/>
      <c r="B15" s="40" t="s">
        <v>83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20"/>
    </row>
    <row r="16" spans="1:16" ht="12.75">
      <c r="A16" s="41"/>
      <c r="B16" s="42" t="s">
        <v>84</v>
      </c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21"/>
    </row>
    <row r="17" spans="1:16" ht="12.75">
      <c r="A17" s="41"/>
      <c r="B17" s="43" t="s">
        <v>85</v>
      </c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22"/>
    </row>
    <row r="18" spans="1:16" ht="91.5" customHeight="1">
      <c r="A18" s="44" t="s">
        <v>139</v>
      </c>
      <c r="B18" s="45" t="s">
        <v>174</v>
      </c>
      <c r="C18" s="46" t="s">
        <v>87</v>
      </c>
      <c r="D18" s="47">
        <f>SUM(E18:F18)</f>
        <v>7942063</v>
      </c>
      <c r="E18" s="47">
        <f>SUM(E19:E20)</f>
        <v>4762063</v>
      </c>
      <c r="F18" s="47">
        <f>SUM(F19:F20)</f>
        <v>3180000</v>
      </c>
      <c r="G18" s="139">
        <f>H18+L18</f>
        <v>5608063</v>
      </c>
      <c r="H18" s="128">
        <f>I18+J18+K18</f>
        <v>2428063</v>
      </c>
      <c r="I18" s="128">
        <v>0</v>
      </c>
      <c r="J18" s="128">
        <f>Inwestycje!I18</f>
        <v>2368000</v>
      </c>
      <c r="K18" s="128">
        <f>Inwestycje!H18</f>
        <v>60063</v>
      </c>
      <c r="L18" s="128">
        <f>SUM(M18:P20)</f>
        <v>3180000</v>
      </c>
      <c r="M18" s="128">
        <v>0</v>
      </c>
      <c r="N18" s="128">
        <v>0</v>
      </c>
      <c r="O18" s="128">
        <v>0</v>
      </c>
      <c r="P18" s="128">
        <v>3180000</v>
      </c>
    </row>
    <row r="19" spans="1:16" ht="13.5" customHeight="1">
      <c r="A19" s="48"/>
      <c r="B19" s="42" t="s">
        <v>88</v>
      </c>
      <c r="C19" s="49"/>
      <c r="D19" s="50">
        <v>2334000</v>
      </c>
      <c r="E19" s="50">
        <v>2334000</v>
      </c>
      <c r="F19" s="51">
        <v>0</v>
      </c>
      <c r="G19" s="140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1:16" ht="13.5" customHeight="1">
      <c r="A20" s="48"/>
      <c r="B20" s="52" t="s">
        <v>73</v>
      </c>
      <c r="C20" s="53"/>
      <c r="D20" s="54">
        <f>Inwestycje!G18</f>
        <v>5608063</v>
      </c>
      <c r="E20" s="54">
        <f>Inwestycje!H18+Inwestycje!I18</f>
        <v>2428063</v>
      </c>
      <c r="F20" s="55">
        <v>3180000</v>
      </c>
      <c r="G20" s="141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48"/>
      <c r="B21" s="42" t="s">
        <v>164</v>
      </c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1:16" ht="13.5" customHeight="1">
      <c r="A22" s="48"/>
      <c r="B22" s="42" t="s">
        <v>166</v>
      </c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</row>
    <row r="23" spans="1:16" ht="13.5" customHeight="1">
      <c r="A23" s="48"/>
      <c r="B23" s="43" t="s">
        <v>165</v>
      </c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</row>
    <row r="24" spans="1:16" ht="81" customHeight="1">
      <c r="A24" s="44" t="s">
        <v>86</v>
      </c>
      <c r="B24" s="103" t="s">
        <v>176</v>
      </c>
      <c r="C24" s="57" t="s">
        <v>159</v>
      </c>
      <c r="D24" s="47">
        <f>SUM(D26:D26)</f>
        <v>150000</v>
      </c>
      <c r="E24" s="47">
        <f>SUM(E26:E26)</f>
        <v>150000</v>
      </c>
      <c r="F24" s="47">
        <f>SUM(F26:F26)</f>
        <v>0</v>
      </c>
      <c r="G24" s="126">
        <f>H24+L24</f>
        <v>150000</v>
      </c>
      <c r="H24" s="126">
        <f>I24+J24+K24</f>
        <v>150000</v>
      </c>
      <c r="I24" s="126">
        <v>0</v>
      </c>
      <c r="J24" s="126"/>
      <c r="K24" s="126">
        <v>150000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</row>
    <row r="25" spans="1:16" ht="13.5" customHeight="1">
      <c r="A25" s="96"/>
      <c r="B25" s="97"/>
      <c r="C25" s="100"/>
      <c r="D25" s="101">
        <v>0</v>
      </c>
      <c r="E25" s="101">
        <v>0</v>
      </c>
      <c r="F25" s="102"/>
      <c r="G25" s="128"/>
      <c r="H25" s="128"/>
      <c r="I25" s="128"/>
      <c r="J25" s="128"/>
      <c r="K25" s="128"/>
      <c r="L25" s="124"/>
      <c r="M25" s="124"/>
      <c r="N25" s="124"/>
      <c r="O25" s="124"/>
      <c r="P25" s="124"/>
    </row>
    <row r="26" spans="1:16" ht="13.5" customHeight="1">
      <c r="A26" s="48"/>
      <c r="B26" s="52" t="s">
        <v>73</v>
      </c>
      <c r="C26" s="98"/>
      <c r="D26" s="99">
        <v>150000</v>
      </c>
      <c r="E26" s="99">
        <v>150000</v>
      </c>
      <c r="F26" s="99"/>
      <c r="G26" s="127"/>
      <c r="H26" s="127"/>
      <c r="I26" s="127"/>
      <c r="J26" s="127"/>
      <c r="K26" s="127"/>
      <c r="L26" s="125"/>
      <c r="M26" s="125"/>
      <c r="N26" s="125"/>
      <c r="O26" s="125"/>
      <c r="P26" s="125"/>
    </row>
    <row r="27" spans="1:16" ht="13.5" customHeight="1">
      <c r="A27" s="48"/>
      <c r="B27" s="40" t="s">
        <v>172</v>
      </c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</row>
    <row r="28" spans="1:16" ht="13.5" customHeight="1">
      <c r="A28" s="48"/>
      <c r="B28" s="42" t="s">
        <v>89</v>
      </c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6" ht="13.5" customHeight="1">
      <c r="A29" s="48"/>
      <c r="B29" s="43" t="s">
        <v>173</v>
      </c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</row>
    <row r="30" spans="1:16" ht="40.5" customHeight="1">
      <c r="A30" s="44" t="s">
        <v>90</v>
      </c>
      <c r="B30" s="56" t="s">
        <v>91</v>
      </c>
      <c r="C30" s="57" t="s">
        <v>92</v>
      </c>
      <c r="D30" s="47">
        <f>SUM(D31:D34)</f>
        <v>3500000</v>
      </c>
      <c r="E30" s="47">
        <f>SUM(E31:E34)</f>
        <v>3500000</v>
      </c>
      <c r="F30" s="47">
        <f>SUM(F31:F34)</f>
        <v>0</v>
      </c>
      <c r="G30" s="126">
        <f>H30+L30</f>
        <v>500000</v>
      </c>
      <c r="H30" s="126">
        <f>I30+J30+K30</f>
        <v>500000</v>
      </c>
      <c r="I30" s="126">
        <v>0</v>
      </c>
      <c r="J30" s="126"/>
      <c r="K30" s="126">
        <v>500000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</row>
    <row r="31" spans="1:16" ht="13.5" customHeight="1">
      <c r="A31" s="48"/>
      <c r="B31" s="42" t="s">
        <v>88</v>
      </c>
      <c r="C31" s="58"/>
      <c r="D31" s="59">
        <v>1000000</v>
      </c>
      <c r="E31" s="59">
        <v>1000000</v>
      </c>
      <c r="F31" s="59"/>
      <c r="G31" s="126"/>
      <c r="H31" s="126"/>
      <c r="I31" s="126"/>
      <c r="J31" s="126"/>
      <c r="K31" s="126"/>
      <c r="L31" s="124"/>
      <c r="M31" s="124"/>
      <c r="N31" s="124"/>
      <c r="O31" s="124"/>
      <c r="P31" s="124"/>
    </row>
    <row r="32" spans="1:16" ht="13.5" customHeight="1">
      <c r="A32" s="48"/>
      <c r="B32" s="42" t="s">
        <v>73</v>
      </c>
      <c r="C32" s="60"/>
      <c r="D32" s="61">
        <v>500000</v>
      </c>
      <c r="E32" s="61">
        <v>500000</v>
      </c>
      <c r="F32" s="61"/>
      <c r="G32" s="126"/>
      <c r="H32" s="126"/>
      <c r="I32" s="126"/>
      <c r="J32" s="126"/>
      <c r="K32" s="126"/>
      <c r="L32" s="124"/>
      <c r="M32" s="124"/>
      <c r="N32" s="124"/>
      <c r="O32" s="124"/>
      <c r="P32" s="124"/>
    </row>
    <row r="33" spans="1:16" ht="13.5" customHeight="1">
      <c r="A33" s="48"/>
      <c r="B33" s="43" t="s">
        <v>93</v>
      </c>
      <c r="C33" s="62"/>
      <c r="D33" s="63">
        <v>1500000</v>
      </c>
      <c r="E33" s="63">
        <v>1500000</v>
      </c>
      <c r="F33" s="63"/>
      <c r="G33" s="128"/>
      <c r="H33" s="128"/>
      <c r="I33" s="128"/>
      <c r="J33" s="128"/>
      <c r="K33" s="128"/>
      <c r="L33" s="124"/>
      <c r="M33" s="124"/>
      <c r="N33" s="124"/>
      <c r="O33" s="124"/>
      <c r="P33" s="124"/>
    </row>
    <row r="34" spans="1:16" ht="13.5" customHeight="1">
      <c r="A34" s="48"/>
      <c r="B34" s="52" t="s">
        <v>94</v>
      </c>
      <c r="C34" s="64"/>
      <c r="D34" s="65">
        <v>500000</v>
      </c>
      <c r="E34" s="65">
        <v>500000</v>
      </c>
      <c r="F34" s="65"/>
      <c r="G34" s="127"/>
      <c r="H34" s="127"/>
      <c r="I34" s="127"/>
      <c r="J34" s="127"/>
      <c r="K34" s="127"/>
      <c r="L34" s="125"/>
      <c r="M34" s="125"/>
      <c r="N34" s="125"/>
      <c r="O34" s="125"/>
      <c r="P34" s="125"/>
    </row>
    <row r="35" spans="1:16" ht="12.75">
      <c r="A35" s="66"/>
      <c r="B35" s="42" t="s">
        <v>164</v>
      </c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20"/>
    </row>
    <row r="36" spans="1:16" ht="12.75">
      <c r="A36" s="66"/>
      <c r="B36" s="42" t="s">
        <v>171</v>
      </c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21"/>
    </row>
    <row r="37" spans="1:16" ht="12.75">
      <c r="A37" s="66"/>
      <c r="B37" s="43" t="s">
        <v>167</v>
      </c>
      <c r="C37" s="117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22"/>
    </row>
    <row r="38" spans="1:16" ht="38.25">
      <c r="A38" s="67" t="s">
        <v>95</v>
      </c>
      <c r="B38" s="56" t="s">
        <v>96</v>
      </c>
      <c r="C38" s="57" t="s">
        <v>97</v>
      </c>
      <c r="D38" s="47">
        <f>SUM(D39:D40)</f>
        <v>1077000</v>
      </c>
      <c r="E38" s="47">
        <f>SUM(E39:E40)</f>
        <v>1077000</v>
      </c>
      <c r="F38" s="47">
        <f>SUM(F39:F40)</f>
        <v>0</v>
      </c>
      <c r="G38" s="126">
        <f>H38+L38</f>
        <v>150000</v>
      </c>
      <c r="H38" s="126">
        <f>I38+J38+K38</f>
        <v>150000</v>
      </c>
      <c r="I38" s="126">
        <v>0</v>
      </c>
      <c r="J38" s="126"/>
      <c r="K38" s="126">
        <v>150000</v>
      </c>
      <c r="L38" s="128">
        <v>0</v>
      </c>
      <c r="M38" s="128">
        <v>0</v>
      </c>
      <c r="N38" s="128">
        <v>0</v>
      </c>
      <c r="O38" s="128">
        <v>0</v>
      </c>
      <c r="P38" s="142">
        <v>0</v>
      </c>
    </row>
    <row r="39" spans="1:16" ht="13.5" customHeight="1">
      <c r="A39" s="66"/>
      <c r="B39" s="42" t="s">
        <v>88</v>
      </c>
      <c r="C39" s="58"/>
      <c r="D39" s="59">
        <v>927000</v>
      </c>
      <c r="E39" s="59">
        <v>927000</v>
      </c>
      <c r="F39" s="59"/>
      <c r="G39" s="126"/>
      <c r="H39" s="126"/>
      <c r="I39" s="126"/>
      <c r="J39" s="126"/>
      <c r="K39" s="126"/>
      <c r="L39" s="124"/>
      <c r="M39" s="124"/>
      <c r="N39" s="124"/>
      <c r="O39" s="124"/>
      <c r="P39" s="143"/>
    </row>
    <row r="40" spans="1:16" ht="13.5" customHeight="1">
      <c r="A40" s="66"/>
      <c r="B40" s="42" t="s">
        <v>73</v>
      </c>
      <c r="C40" s="68"/>
      <c r="D40" s="69">
        <v>150000</v>
      </c>
      <c r="E40" s="69">
        <v>150000</v>
      </c>
      <c r="F40" s="69"/>
      <c r="G40" s="126"/>
      <c r="H40" s="126"/>
      <c r="I40" s="126"/>
      <c r="J40" s="126"/>
      <c r="K40" s="126"/>
      <c r="L40" s="129"/>
      <c r="M40" s="129"/>
      <c r="N40" s="129"/>
      <c r="O40" s="129"/>
      <c r="P40" s="144"/>
    </row>
    <row r="41" spans="1:16" ht="13.5" customHeight="1">
      <c r="A41" s="70"/>
      <c r="B41" s="71" t="s">
        <v>83</v>
      </c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2"/>
    </row>
    <row r="42" spans="1:16" ht="13.5" customHeight="1">
      <c r="A42" s="70"/>
      <c r="B42" s="42" t="s">
        <v>99</v>
      </c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21"/>
    </row>
    <row r="43" spans="1:16" ht="13.5" customHeight="1">
      <c r="A43" s="70"/>
      <c r="B43" s="42" t="s">
        <v>100</v>
      </c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5"/>
    </row>
    <row r="44" spans="1:16" ht="27.75" customHeight="1">
      <c r="A44" s="67" t="s">
        <v>98</v>
      </c>
      <c r="B44" s="72" t="s">
        <v>102</v>
      </c>
      <c r="C44" s="73" t="s">
        <v>103</v>
      </c>
      <c r="D44" s="74">
        <f>SUM(D45:D46)</f>
        <v>4000000</v>
      </c>
      <c r="E44" s="74">
        <f>SUM(E45:E46)</f>
        <v>4000000</v>
      </c>
      <c r="F44" s="74">
        <f>SUM(F45:F46)</f>
        <v>0</v>
      </c>
      <c r="G44" s="104">
        <f>H44+L44</f>
        <v>3000000</v>
      </c>
      <c r="H44" s="104">
        <f>I44+J44+K44</f>
        <v>3000000</v>
      </c>
      <c r="I44" s="104">
        <v>0</v>
      </c>
      <c r="J44" s="104">
        <v>1500000</v>
      </c>
      <c r="K44" s="104">
        <f>Inwestycje!H39</f>
        <v>1500000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</row>
    <row r="45" spans="1:16" ht="13.5" customHeight="1">
      <c r="A45" s="70"/>
      <c r="B45" s="42" t="s">
        <v>88</v>
      </c>
      <c r="C45" s="60"/>
      <c r="D45" s="61">
        <v>1000000</v>
      </c>
      <c r="E45" s="61">
        <v>1000000</v>
      </c>
      <c r="F45" s="61"/>
      <c r="G45" s="126"/>
      <c r="H45" s="126"/>
      <c r="I45" s="126"/>
      <c r="J45" s="126"/>
      <c r="K45" s="126"/>
      <c r="L45" s="124"/>
      <c r="M45" s="124"/>
      <c r="N45" s="124"/>
      <c r="O45" s="124"/>
      <c r="P45" s="124"/>
    </row>
    <row r="46" spans="1:16" ht="13.5" customHeight="1">
      <c r="A46" s="70"/>
      <c r="B46" s="42" t="s">
        <v>73</v>
      </c>
      <c r="C46" s="64"/>
      <c r="D46" s="65">
        <v>3000000</v>
      </c>
      <c r="E46" s="65">
        <v>3000000</v>
      </c>
      <c r="F46" s="65"/>
      <c r="G46" s="127"/>
      <c r="H46" s="127"/>
      <c r="I46" s="127"/>
      <c r="J46" s="127"/>
      <c r="K46" s="127"/>
      <c r="L46" s="125"/>
      <c r="M46" s="125"/>
      <c r="N46" s="125"/>
      <c r="O46" s="125"/>
      <c r="P46" s="125"/>
    </row>
    <row r="47" spans="1:16" ht="13.5" customHeight="1">
      <c r="A47" s="70"/>
      <c r="B47" s="71" t="s">
        <v>83</v>
      </c>
      <c r="C47" s="11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21"/>
    </row>
    <row r="48" spans="1:16" ht="13.5" customHeight="1">
      <c r="A48" s="70"/>
      <c r="B48" s="42" t="s">
        <v>137</v>
      </c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1"/>
    </row>
    <row r="49" spans="1:16" ht="13.5" customHeight="1">
      <c r="A49" s="70"/>
      <c r="B49" s="42" t="s">
        <v>104</v>
      </c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</row>
    <row r="50" spans="1:16" ht="40.5" customHeight="1">
      <c r="A50" s="67" t="s">
        <v>101</v>
      </c>
      <c r="B50" s="72" t="s">
        <v>160</v>
      </c>
      <c r="C50" s="73" t="s">
        <v>107</v>
      </c>
      <c r="D50" s="74">
        <f>SUM(D51:D52)</f>
        <v>730000</v>
      </c>
      <c r="E50" s="74">
        <f>SUM(E51:E52)</f>
        <v>730000</v>
      </c>
      <c r="F50" s="74">
        <f>SUM(F51:F52)</f>
        <v>0</v>
      </c>
      <c r="G50" s="104">
        <f>H50+L50</f>
        <v>730000</v>
      </c>
      <c r="H50" s="104">
        <f>I50+J50+K50</f>
        <v>730000</v>
      </c>
      <c r="I50" s="104">
        <v>0</v>
      </c>
      <c r="J50" s="104">
        <f>Inwestycje!I33</f>
        <v>0</v>
      </c>
      <c r="K50" s="104">
        <f>Inwestycje!H44</f>
        <v>730000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</row>
    <row r="51" spans="1:16" ht="13.5" customHeight="1">
      <c r="A51" s="70"/>
      <c r="B51" s="42" t="s">
        <v>88</v>
      </c>
      <c r="C51" s="60"/>
      <c r="D51" s="61">
        <v>0</v>
      </c>
      <c r="E51" s="61">
        <v>0</v>
      </c>
      <c r="F51" s="61"/>
      <c r="G51" s="126"/>
      <c r="H51" s="126"/>
      <c r="I51" s="126"/>
      <c r="J51" s="126"/>
      <c r="K51" s="126"/>
      <c r="L51" s="124"/>
      <c r="M51" s="124"/>
      <c r="N51" s="124"/>
      <c r="O51" s="124"/>
      <c r="P51" s="124"/>
    </row>
    <row r="52" spans="1:16" ht="13.5" customHeight="1">
      <c r="A52" s="70"/>
      <c r="B52" s="52" t="s">
        <v>73</v>
      </c>
      <c r="C52" s="64"/>
      <c r="D52" s="65">
        <f>Inwestycje!H44</f>
        <v>730000</v>
      </c>
      <c r="E52" s="65">
        <f>Inwestycje!H44</f>
        <v>730000</v>
      </c>
      <c r="F52" s="65"/>
      <c r="G52" s="127"/>
      <c r="H52" s="127"/>
      <c r="I52" s="127"/>
      <c r="J52" s="127"/>
      <c r="K52" s="127"/>
      <c r="L52" s="125"/>
      <c r="M52" s="125"/>
      <c r="N52" s="125"/>
      <c r="O52" s="125"/>
      <c r="P52" s="125"/>
    </row>
    <row r="53" spans="1:16" ht="13.5" customHeight="1">
      <c r="A53" s="70"/>
      <c r="B53" s="40" t="s">
        <v>168</v>
      </c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21"/>
    </row>
    <row r="54" spans="1:16" ht="13.5" customHeight="1">
      <c r="A54" s="70"/>
      <c r="B54" s="42" t="s">
        <v>170</v>
      </c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21"/>
    </row>
    <row r="55" spans="1:16" ht="13.5" customHeight="1">
      <c r="A55" s="70"/>
      <c r="B55" s="42" t="s">
        <v>169</v>
      </c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5"/>
    </row>
    <row r="56" spans="1:16" ht="39" customHeight="1">
      <c r="A56" s="67" t="s">
        <v>101</v>
      </c>
      <c r="B56" s="72" t="s">
        <v>106</v>
      </c>
      <c r="C56" s="73" t="s">
        <v>107</v>
      </c>
      <c r="D56" s="74">
        <f>SUM(D57:D60)</f>
        <v>32000000</v>
      </c>
      <c r="E56" s="74">
        <f>SUM(E57:E60)</f>
        <v>32000000</v>
      </c>
      <c r="F56" s="74">
        <f>SUM(F57:F60)</f>
        <v>0</v>
      </c>
      <c r="G56" s="104">
        <f>H56+L56</f>
        <v>8789410</v>
      </c>
      <c r="H56" s="104">
        <f>I56+J56+K56</f>
        <v>8789410</v>
      </c>
      <c r="I56" s="104">
        <v>0</v>
      </c>
      <c r="J56" s="104">
        <f>Inwestycje!I40</f>
        <v>5502000</v>
      </c>
      <c r="K56" s="104">
        <f>Inwestycje!H40</f>
        <v>3287410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</row>
    <row r="57" spans="1:16" ht="13.5" customHeight="1">
      <c r="A57" s="70"/>
      <c r="B57" s="42" t="s">
        <v>88</v>
      </c>
      <c r="C57" s="60"/>
      <c r="D57" s="61">
        <v>1000000</v>
      </c>
      <c r="E57" s="61">
        <v>1000000</v>
      </c>
      <c r="F57" s="61"/>
      <c r="G57" s="126"/>
      <c r="H57" s="126"/>
      <c r="I57" s="126"/>
      <c r="J57" s="126"/>
      <c r="K57" s="126"/>
      <c r="L57" s="124"/>
      <c r="M57" s="124"/>
      <c r="N57" s="124"/>
      <c r="O57" s="124"/>
      <c r="P57" s="124"/>
    </row>
    <row r="58" spans="1:16" ht="13.5" customHeight="1">
      <c r="A58" s="70"/>
      <c r="B58" s="42" t="s">
        <v>73</v>
      </c>
      <c r="C58" s="62"/>
      <c r="D58" s="63">
        <f>'[1]5'!H19</f>
        <v>8789410</v>
      </c>
      <c r="E58" s="63">
        <f>'[1]5'!H19</f>
        <v>8789410</v>
      </c>
      <c r="F58" s="63"/>
      <c r="G58" s="128"/>
      <c r="H58" s="128"/>
      <c r="I58" s="128"/>
      <c r="J58" s="128"/>
      <c r="K58" s="128"/>
      <c r="L58" s="124"/>
      <c r="M58" s="124"/>
      <c r="N58" s="124"/>
      <c r="O58" s="124"/>
      <c r="P58" s="124"/>
    </row>
    <row r="59" spans="1:16" ht="13.5" customHeight="1">
      <c r="A59" s="70"/>
      <c r="B59" s="42" t="s">
        <v>93</v>
      </c>
      <c r="C59" s="62"/>
      <c r="D59" s="63">
        <f>'[1]5'!M19</f>
        <v>15210590</v>
      </c>
      <c r="E59" s="63">
        <f>'[1]5'!M19</f>
        <v>15210590</v>
      </c>
      <c r="F59" s="63"/>
      <c r="G59" s="128"/>
      <c r="H59" s="128"/>
      <c r="I59" s="128"/>
      <c r="J59" s="128"/>
      <c r="K59" s="128"/>
      <c r="L59" s="124"/>
      <c r="M59" s="124"/>
      <c r="N59" s="124"/>
      <c r="O59" s="124"/>
      <c r="P59" s="124"/>
    </row>
    <row r="60" spans="1:16" ht="13.5" customHeight="1">
      <c r="A60" s="70"/>
      <c r="B60" s="42" t="s">
        <v>108</v>
      </c>
      <c r="C60" s="64"/>
      <c r="D60" s="65">
        <v>7000000</v>
      </c>
      <c r="E60" s="65">
        <v>7000000</v>
      </c>
      <c r="F60" s="65"/>
      <c r="G60" s="127"/>
      <c r="H60" s="127"/>
      <c r="I60" s="127"/>
      <c r="J60" s="127"/>
      <c r="K60" s="127"/>
      <c r="L60" s="125"/>
      <c r="M60" s="125"/>
      <c r="N60" s="125"/>
      <c r="O60" s="125"/>
      <c r="P60" s="125"/>
    </row>
    <row r="61" spans="1:16" ht="12.75">
      <c r="A61" s="75"/>
      <c r="B61" s="71" t="s">
        <v>83</v>
      </c>
      <c r="C61" s="114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21"/>
    </row>
    <row r="62" spans="1:16" ht="12.75">
      <c r="A62" s="66"/>
      <c r="B62" s="42" t="s">
        <v>99</v>
      </c>
      <c r="C62" s="114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21"/>
    </row>
    <row r="63" spans="1:16" ht="12.75">
      <c r="A63" s="66"/>
      <c r="B63" s="42" t="s">
        <v>100</v>
      </c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5"/>
    </row>
    <row r="64" spans="1:16" ht="51">
      <c r="A64" s="67" t="s">
        <v>105</v>
      </c>
      <c r="B64" s="72" t="s">
        <v>110</v>
      </c>
      <c r="C64" s="73" t="s">
        <v>107</v>
      </c>
      <c r="D64" s="74">
        <f>SUM(D65:D67)</f>
        <v>3000000</v>
      </c>
      <c r="E64" s="74">
        <f>SUM(E65:E67)</f>
        <v>3000000</v>
      </c>
      <c r="F64" s="74">
        <f>SUM(F65:F67)</f>
        <v>0</v>
      </c>
      <c r="G64" s="104">
        <f>H64+L64</f>
        <v>500000</v>
      </c>
      <c r="H64" s="104">
        <f>I64+J64+K64</f>
        <v>500000</v>
      </c>
      <c r="I64" s="104">
        <v>0</v>
      </c>
      <c r="J64" s="104"/>
      <c r="K64" s="104">
        <v>500000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</row>
    <row r="65" spans="1:16" ht="12.75">
      <c r="A65" s="66"/>
      <c r="B65" s="42" t="s">
        <v>88</v>
      </c>
      <c r="C65" s="60"/>
      <c r="D65" s="61">
        <v>0</v>
      </c>
      <c r="E65" s="61">
        <v>0</v>
      </c>
      <c r="F65" s="61"/>
      <c r="G65" s="126"/>
      <c r="H65" s="126"/>
      <c r="I65" s="126"/>
      <c r="J65" s="126"/>
      <c r="K65" s="126"/>
      <c r="L65" s="124"/>
      <c r="M65" s="124"/>
      <c r="N65" s="124"/>
      <c r="O65" s="124"/>
      <c r="P65" s="124"/>
    </row>
    <row r="66" spans="1:16" ht="12.75">
      <c r="A66" s="66"/>
      <c r="B66" s="42" t="s">
        <v>73</v>
      </c>
      <c r="C66" s="62"/>
      <c r="D66" s="63">
        <v>500000</v>
      </c>
      <c r="E66" s="63">
        <v>500000</v>
      </c>
      <c r="F66" s="63"/>
      <c r="G66" s="128"/>
      <c r="H66" s="128"/>
      <c r="I66" s="128"/>
      <c r="J66" s="128"/>
      <c r="K66" s="128"/>
      <c r="L66" s="124"/>
      <c r="M66" s="124"/>
      <c r="N66" s="124"/>
      <c r="O66" s="124"/>
      <c r="P66" s="124"/>
    </row>
    <row r="67" spans="1:16" ht="12.75">
      <c r="A67" s="66"/>
      <c r="B67" s="42" t="s">
        <v>93</v>
      </c>
      <c r="C67" s="64"/>
      <c r="D67" s="65">
        <v>2500000</v>
      </c>
      <c r="E67" s="65">
        <v>2500000</v>
      </c>
      <c r="F67" s="65"/>
      <c r="G67" s="127"/>
      <c r="H67" s="127"/>
      <c r="I67" s="127"/>
      <c r="J67" s="127"/>
      <c r="K67" s="127"/>
      <c r="L67" s="125"/>
      <c r="M67" s="125"/>
      <c r="N67" s="125"/>
      <c r="O67" s="125"/>
      <c r="P67" s="125"/>
    </row>
    <row r="68" spans="1:16" ht="12.75">
      <c r="A68" s="75"/>
      <c r="B68" s="71" t="s">
        <v>83</v>
      </c>
      <c r="C68" s="114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21"/>
    </row>
    <row r="69" spans="1:16" ht="12.75">
      <c r="A69" s="66"/>
      <c r="B69" s="42" t="s">
        <v>137</v>
      </c>
      <c r="C69" s="114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21"/>
    </row>
    <row r="70" spans="1:16" ht="12.75">
      <c r="A70" s="66"/>
      <c r="B70" s="42" t="s">
        <v>104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</row>
    <row r="71" spans="1:16" ht="102">
      <c r="A71" s="67" t="s">
        <v>109</v>
      </c>
      <c r="B71" s="72" t="s">
        <v>138</v>
      </c>
      <c r="C71" s="73" t="s">
        <v>107</v>
      </c>
      <c r="D71" s="76">
        <f>SUM(D72:D73)</f>
        <v>1000000</v>
      </c>
      <c r="E71" s="76">
        <f>SUM(E72:E73)</f>
        <v>1000000</v>
      </c>
      <c r="F71" s="76">
        <f>SUM(F72:F73)</f>
        <v>0</v>
      </c>
      <c r="G71" s="126">
        <f>H71+L71</f>
        <v>695437</v>
      </c>
      <c r="H71" s="126">
        <f>I71+J71+K71</f>
        <v>695437</v>
      </c>
      <c r="I71" s="126">
        <v>0</v>
      </c>
      <c r="J71" s="126"/>
      <c r="K71" s="126">
        <f>Inwestycje!H43</f>
        <v>695437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</row>
    <row r="72" spans="1:16" ht="12.75">
      <c r="A72" s="66"/>
      <c r="B72" s="42" t="s">
        <v>73</v>
      </c>
      <c r="C72" s="62"/>
      <c r="D72" s="63">
        <f>wieloletnie!I21</f>
        <v>695437</v>
      </c>
      <c r="E72" s="63">
        <f>wieloletnie!I21</f>
        <v>695437</v>
      </c>
      <c r="F72" s="63"/>
      <c r="G72" s="128"/>
      <c r="H72" s="128"/>
      <c r="I72" s="128"/>
      <c r="J72" s="128"/>
      <c r="K72" s="128"/>
      <c r="L72" s="124"/>
      <c r="M72" s="124"/>
      <c r="N72" s="124"/>
      <c r="O72" s="124"/>
      <c r="P72" s="124"/>
    </row>
    <row r="73" spans="1:16" ht="12.75">
      <c r="A73" s="66"/>
      <c r="B73" s="42" t="s">
        <v>93</v>
      </c>
      <c r="C73" s="62"/>
      <c r="D73" s="63">
        <f>wieloletnie!M21</f>
        <v>304563</v>
      </c>
      <c r="E73" s="63">
        <f>wieloletnie!M21</f>
        <v>304563</v>
      </c>
      <c r="F73" s="63"/>
      <c r="G73" s="128"/>
      <c r="H73" s="128"/>
      <c r="I73" s="128"/>
      <c r="J73" s="128"/>
      <c r="K73" s="128"/>
      <c r="L73" s="124"/>
      <c r="M73" s="124"/>
      <c r="N73" s="124"/>
      <c r="O73" s="124"/>
      <c r="P73" s="124"/>
    </row>
    <row r="74" spans="1:16" s="38" customFormat="1" ht="15" customHeight="1">
      <c r="A74" s="145" t="s">
        <v>111</v>
      </c>
      <c r="B74" s="145"/>
      <c r="C74" s="77"/>
      <c r="D74" s="37">
        <f>SUM(D71,D64,D56,D44,,D38,D30,D18,D50,D24,)</f>
        <v>53399063</v>
      </c>
      <c r="E74" s="37">
        <f aca="true" t="shared" si="1" ref="E74:P74">SUM(E71,E64,E56,E44,,E38,E30,E18,E50,E24,)</f>
        <v>50219063</v>
      </c>
      <c r="F74" s="37">
        <f t="shared" si="1"/>
        <v>3180000</v>
      </c>
      <c r="G74" s="37">
        <f t="shared" si="1"/>
        <v>20122910</v>
      </c>
      <c r="H74" s="37">
        <f t="shared" si="1"/>
        <v>16942910</v>
      </c>
      <c r="I74" s="37">
        <f t="shared" si="1"/>
        <v>0</v>
      </c>
      <c r="J74" s="37">
        <f t="shared" si="1"/>
        <v>9370000</v>
      </c>
      <c r="K74" s="37">
        <f t="shared" si="1"/>
        <v>7572910</v>
      </c>
      <c r="L74" s="37">
        <f t="shared" si="1"/>
        <v>3180000</v>
      </c>
      <c r="M74" s="37">
        <f t="shared" si="1"/>
        <v>0</v>
      </c>
      <c r="N74" s="37">
        <f t="shared" si="1"/>
        <v>0</v>
      </c>
      <c r="O74" s="37">
        <f t="shared" si="1"/>
        <v>0</v>
      </c>
      <c r="P74" s="37">
        <f t="shared" si="1"/>
        <v>3180000</v>
      </c>
    </row>
    <row r="75" spans="1:16" s="38" customFormat="1" ht="9.75" customHeight="1">
      <c r="A75" s="78"/>
      <c r="B75" s="78"/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12.75">
      <c r="A76" s="146" t="s">
        <v>112</v>
      </c>
      <c r="B76" s="146"/>
      <c r="C76" s="146"/>
      <c r="D76" s="146"/>
      <c r="E76" s="146"/>
      <c r="F76" s="146"/>
      <c r="G76" s="146"/>
      <c r="H76" s="146"/>
      <c r="I76" s="146"/>
      <c r="J76" s="80"/>
      <c r="K76" s="80"/>
      <c r="L76" s="80"/>
      <c r="M76" s="80"/>
      <c r="N76" s="80"/>
      <c r="O76" s="80"/>
      <c r="P76" s="80"/>
    </row>
    <row r="77" spans="1:16" ht="12.75">
      <c r="A77" s="81" t="s">
        <v>113</v>
      </c>
      <c r="B77" s="81"/>
      <c r="C77" s="81"/>
      <c r="D77" s="81"/>
      <c r="E77" s="81"/>
      <c r="F77" s="81"/>
      <c r="G77" s="81"/>
      <c r="H77" s="81"/>
      <c r="I77" s="81"/>
      <c r="J77" s="80"/>
      <c r="K77" s="80"/>
      <c r="L77" s="80"/>
      <c r="M77" s="80"/>
      <c r="N77" s="80"/>
      <c r="O77" s="80"/>
      <c r="P77" s="80"/>
    </row>
    <row r="78" spans="1:16" ht="12.75">
      <c r="A78" s="81" t="s">
        <v>114</v>
      </c>
      <c r="B78" s="81"/>
      <c r="C78" s="81"/>
      <c r="D78" s="81"/>
      <c r="E78" s="81"/>
      <c r="F78" s="81"/>
      <c r="G78" s="81"/>
      <c r="H78" s="81"/>
      <c r="I78" s="81"/>
      <c r="J78" s="80"/>
      <c r="K78" s="80"/>
      <c r="L78" s="80"/>
      <c r="M78" s="80"/>
      <c r="N78" s="80"/>
      <c r="O78" s="80"/>
      <c r="P78" s="80"/>
    </row>
    <row r="79" spans="1:16" ht="12.7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</row>
    <row r="80" spans="1:16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1:16" ht="12.7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ht="12.7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ht="12.7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</row>
    <row r="94" spans="1:16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spans="1:16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</sheetData>
  <mergeCells count="119">
    <mergeCell ref="P71:P73"/>
    <mergeCell ref="A74:B74"/>
    <mergeCell ref="A76:I76"/>
    <mergeCell ref="K71:K73"/>
    <mergeCell ref="L71:L73"/>
    <mergeCell ref="M71:M73"/>
    <mergeCell ref="N71:N73"/>
    <mergeCell ref="G71:G73"/>
    <mergeCell ref="H71:H73"/>
    <mergeCell ref="I71:I73"/>
    <mergeCell ref="J71:J73"/>
    <mergeCell ref="N56:N60"/>
    <mergeCell ref="O56:O60"/>
    <mergeCell ref="O71:O73"/>
    <mergeCell ref="L64:L67"/>
    <mergeCell ref="M64:M67"/>
    <mergeCell ref="N64:N67"/>
    <mergeCell ref="O64:O67"/>
    <mergeCell ref="C68:P70"/>
    <mergeCell ref="C61:P63"/>
    <mergeCell ref="G64:G67"/>
    <mergeCell ref="H64:H67"/>
    <mergeCell ref="I64:I67"/>
    <mergeCell ref="J64:J67"/>
    <mergeCell ref="K64:K67"/>
    <mergeCell ref="P64:P67"/>
    <mergeCell ref="P44:P46"/>
    <mergeCell ref="C53:P55"/>
    <mergeCell ref="G56:G60"/>
    <mergeCell ref="H56:H60"/>
    <mergeCell ref="I56:I60"/>
    <mergeCell ref="J56:J60"/>
    <mergeCell ref="K56:K60"/>
    <mergeCell ref="L56:L60"/>
    <mergeCell ref="M56:M60"/>
    <mergeCell ref="P56:P60"/>
    <mergeCell ref="K44:K46"/>
    <mergeCell ref="L44:L46"/>
    <mergeCell ref="M44:M46"/>
    <mergeCell ref="N44:N46"/>
    <mergeCell ref="P50:P52"/>
    <mergeCell ref="C47:P49"/>
    <mergeCell ref="G50:G52"/>
    <mergeCell ref="H50:H52"/>
    <mergeCell ref="G44:G46"/>
    <mergeCell ref="H44:H46"/>
    <mergeCell ref="I44:I46"/>
    <mergeCell ref="J44:J46"/>
    <mergeCell ref="H38:H40"/>
    <mergeCell ref="I38:I40"/>
    <mergeCell ref="J38:J40"/>
    <mergeCell ref="K38:K40"/>
    <mergeCell ref="N38:N40"/>
    <mergeCell ref="O18:O20"/>
    <mergeCell ref="L18:L20"/>
    <mergeCell ref="M18:M20"/>
    <mergeCell ref="N18:N20"/>
    <mergeCell ref="C35:P37"/>
    <mergeCell ref="O24:O26"/>
    <mergeCell ref="P24:P26"/>
    <mergeCell ref="O38:O40"/>
    <mergeCell ref="P38:P40"/>
    <mergeCell ref="P18:P20"/>
    <mergeCell ref="G30:G34"/>
    <mergeCell ref="H30:H34"/>
    <mergeCell ref="I30:I34"/>
    <mergeCell ref="J30:J34"/>
    <mergeCell ref="K30:K34"/>
    <mergeCell ref="L30:L34"/>
    <mergeCell ref="M30:M34"/>
    <mergeCell ref="N30:N34"/>
    <mergeCell ref="K18:K20"/>
    <mergeCell ref="G18:G20"/>
    <mergeCell ref="H18:H20"/>
    <mergeCell ref="I18:I20"/>
    <mergeCell ref="J18:J20"/>
    <mergeCell ref="G9:G12"/>
    <mergeCell ref="H9:P9"/>
    <mergeCell ref="H10:K10"/>
    <mergeCell ref="L10:P10"/>
    <mergeCell ref="H11:H12"/>
    <mergeCell ref="I11:K11"/>
    <mergeCell ref="L11:L12"/>
    <mergeCell ref="M11:P11"/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G8:P8"/>
    <mergeCell ref="N24:N26"/>
    <mergeCell ref="G24:G26"/>
    <mergeCell ref="H24:H26"/>
    <mergeCell ref="I24:I26"/>
    <mergeCell ref="J24:J26"/>
    <mergeCell ref="L50:L52"/>
    <mergeCell ref="K24:K26"/>
    <mergeCell ref="L24:L26"/>
    <mergeCell ref="M24:M26"/>
    <mergeCell ref="L38:L40"/>
    <mergeCell ref="M38:M40"/>
    <mergeCell ref="C41:P43"/>
    <mergeCell ref="O30:O34"/>
    <mergeCell ref="P30:P34"/>
    <mergeCell ref="G38:G40"/>
    <mergeCell ref="C27:P29"/>
    <mergeCell ref="C21:P23"/>
    <mergeCell ref="C15:P17"/>
    <mergeCell ref="N50:N52"/>
    <mergeCell ref="O50:O52"/>
    <mergeCell ref="O44:O46"/>
    <mergeCell ref="M50:M52"/>
    <mergeCell ref="I50:I52"/>
    <mergeCell ref="J50:J52"/>
    <mergeCell ref="K50:K52"/>
  </mergeCells>
  <printOptions/>
  <pageMargins left="0.17" right="0.17" top="0.69" bottom="0.72" header="0.18" footer="0.4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I3" sqref="I3"/>
    </sheetView>
  </sheetViews>
  <sheetFormatPr defaultColWidth="9.140625" defaultRowHeight="12.75"/>
  <cols>
    <col min="1" max="1" width="3.8515625" style="1" customWidth="1"/>
    <col min="2" max="2" width="5.421875" style="1" customWidth="1"/>
    <col min="3" max="3" width="6.28125" style="1" customWidth="1"/>
    <col min="4" max="4" width="5.140625" style="1" customWidth="1"/>
    <col min="5" max="5" width="23.421875" style="1" customWidth="1"/>
    <col min="6" max="6" width="7.28125" style="1" customWidth="1"/>
    <col min="7" max="7" width="8.57421875" style="1" customWidth="1"/>
    <col min="8" max="8" width="8.8515625" style="1" customWidth="1"/>
    <col min="9" max="10" width="10.140625" style="1" customWidth="1"/>
    <col min="11" max="11" width="10.28125" style="1" customWidth="1"/>
    <col min="12" max="12" width="9.28125" style="1" customWidth="1"/>
    <col min="13" max="13" width="9.8515625" style="1" customWidth="1"/>
    <col min="14" max="14" width="9.57421875" style="1" customWidth="1"/>
    <col min="15" max="15" width="14.57421875" style="1" customWidth="1"/>
    <col min="16" max="16384" width="9.140625" style="1" customWidth="1"/>
  </cols>
  <sheetData>
    <row r="1" spans="14:15" ht="12.75">
      <c r="N1" s="2" t="s">
        <v>136</v>
      </c>
      <c r="O1" s="2"/>
    </row>
    <row r="2" spans="14:15" ht="12.75">
      <c r="N2" s="2" t="s">
        <v>178</v>
      </c>
      <c r="O2" s="2"/>
    </row>
    <row r="3" spans="14:15" ht="12.75">
      <c r="N3" s="2" t="s">
        <v>1</v>
      </c>
      <c r="O3" s="2"/>
    </row>
    <row r="4" spans="14:15" ht="12.75">
      <c r="N4" s="2" t="s">
        <v>179</v>
      </c>
      <c r="O4" s="2"/>
    </row>
    <row r="8" spans="1:15" ht="18">
      <c r="A8" s="107" t="s">
        <v>124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 t="s">
        <v>3</v>
      </c>
    </row>
    <row r="10" spans="1:15" s="5" customFormat="1" ht="19.5" customHeight="1">
      <c r="A10" s="108" t="s">
        <v>4</v>
      </c>
      <c r="B10" s="108" t="s">
        <v>5</v>
      </c>
      <c r="C10" s="108" t="s">
        <v>6</v>
      </c>
      <c r="D10" s="108" t="s">
        <v>7</v>
      </c>
      <c r="E10" s="109" t="s">
        <v>125</v>
      </c>
      <c r="F10" s="147" t="s">
        <v>126</v>
      </c>
      <c r="G10" s="109" t="s">
        <v>9</v>
      </c>
      <c r="H10" s="109" t="s">
        <v>10</v>
      </c>
      <c r="I10" s="109"/>
      <c r="J10" s="109"/>
      <c r="K10" s="109"/>
      <c r="L10" s="109"/>
      <c r="M10" s="109"/>
      <c r="N10" s="109"/>
      <c r="O10" s="109" t="s">
        <v>11</v>
      </c>
    </row>
    <row r="11" spans="1:15" s="5" customFormat="1" ht="19.5" customHeight="1">
      <c r="A11" s="108"/>
      <c r="B11" s="108"/>
      <c r="C11" s="108"/>
      <c r="D11" s="108"/>
      <c r="E11" s="109"/>
      <c r="F11" s="148"/>
      <c r="G11" s="109"/>
      <c r="H11" s="106" t="s">
        <v>12</v>
      </c>
      <c r="I11" s="106" t="s">
        <v>13</v>
      </c>
      <c r="J11" s="106"/>
      <c r="K11" s="106"/>
      <c r="L11" s="106"/>
      <c r="M11" s="106" t="s">
        <v>93</v>
      </c>
      <c r="N11" s="106" t="s">
        <v>108</v>
      </c>
      <c r="O11" s="109"/>
    </row>
    <row r="12" spans="1:15" s="5" customFormat="1" ht="29.25" customHeight="1">
      <c r="A12" s="108"/>
      <c r="B12" s="108"/>
      <c r="C12" s="108"/>
      <c r="D12" s="108"/>
      <c r="E12" s="109"/>
      <c r="F12" s="148"/>
      <c r="G12" s="109"/>
      <c r="H12" s="106"/>
      <c r="I12" s="106" t="s">
        <v>14</v>
      </c>
      <c r="J12" s="106" t="s">
        <v>15</v>
      </c>
      <c r="K12" s="106" t="s">
        <v>127</v>
      </c>
      <c r="L12" s="106" t="s">
        <v>17</v>
      </c>
      <c r="M12" s="106"/>
      <c r="N12" s="106"/>
      <c r="O12" s="109"/>
    </row>
    <row r="13" spans="1:15" s="5" customFormat="1" ht="12" customHeight="1">
      <c r="A13" s="108"/>
      <c r="B13" s="108"/>
      <c r="C13" s="108"/>
      <c r="D13" s="108"/>
      <c r="E13" s="109"/>
      <c r="F13" s="148"/>
      <c r="G13" s="109"/>
      <c r="H13" s="106"/>
      <c r="I13" s="106"/>
      <c r="J13" s="106"/>
      <c r="K13" s="106"/>
      <c r="L13" s="106"/>
      <c r="M13" s="106"/>
      <c r="N13" s="106"/>
      <c r="O13" s="109"/>
    </row>
    <row r="14" spans="1:15" s="5" customFormat="1" ht="8.25" customHeight="1">
      <c r="A14" s="108"/>
      <c r="B14" s="108"/>
      <c r="C14" s="108"/>
      <c r="D14" s="108"/>
      <c r="E14" s="109"/>
      <c r="F14" s="149"/>
      <c r="G14" s="109"/>
      <c r="H14" s="106"/>
      <c r="I14" s="106"/>
      <c r="J14" s="106"/>
      <c r="K14" s="106"/>
      <c r="L14" s="106"/>
      <c r="M14" s="106"/>
      <c r="N14" s="106"/>
      <c r="O14" s="109"/>
    </row>
    <row r="15" spans="1:15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</row>
    <row r="16" spans="1:15" ht="39" customHeight="1">
      <c r="A16" s="82" t="s">
        <v>18</v>
      </c>
      <c r="B16" s="14">
        <v>600</v>
      </c>
      <c r="C16" s="14">
        <v>60016</v>
      </c>
      <c r="D16" s="14">
        <v>6050</v>
      </c>
      <c r="E16" s="20" t="s">
        <v>25</v>
      </c>
      <c r="F16" s="16" t="s">
        <v>128</v>
      </c>
      <c r="G16" s="18">
        <v>1600000</v>
      </c>
      <c r="H16" s="18">
        <v>500000</v>
      </c>
      <c r="I16" s="18"/>
      <c r="J16" s="18">
        <v>500000</v>
      </c>
      <c r="K16" s="22" t="s">
        <v>20</v>
      </c>
      <c r="L16" s="18"/>
      <c r="M16" s="83">
        <v>600000</v>
      </c>
      <c r="N16" s="9"/>
      <c r="O16" s="23" t="s">
        <v>21</v>
      </c>
    </row>
    <row r="17" spans="1:15" ht="39" customHeight="1">
      <c r="A17" s="84" t="s">
        <v>22</v>
      </c>
      <c r="B17" s="14">
        <v>900</v>
      </c>
      <c r="C17" s="14">
        <v>90001</v>
      </c>
      <c r="D17" s="14">
        <v>6050</v>
      </c>
      <c r="E17" s="22" t="s">
        <v>129</v>
      </c>
      <c r="F17" s="22" t="s">
        <v>130</v>
      </c>
      <c r="G17" s="21">
        <v>5949161</v>
      </c>
      <c r="H17" s="21">
        <v>500000</v>
      </c>
      <c r="I17" s="21">
        <v>500000</v>
      </c>
      <c r="J17" s="21"/>
      <c r="K17" s="22" t="s">
        <v>20</v>
      </c>
      <c r="L17" s="85"/>
      <c r="M17" s="21">
        <v>1500000</v>
      </c>
      <c r="N17" s="18">
        <v>3549161</v>
      </c>
      <c r="O17" s="23" t="s">
        <v>21</v>
      </c>
    </row>
    <row r="18" spans="1:15" ht="39" customHeight="1">
      <c r="A18" s="14" t="s">
        <v>24</v>
      </c>
      <c r="B18" s="14">
        <v>900</v>
      </c>
      <c r="C18" s="14">
        <v>90013</v>
      </c>
      <c r="D18" s="14">
        <v>6650</v>
      </c>
      <c r="E18" s="22" t="s">
        <v>52</v>
      </c>
      <c r="F18" s="22" t="s">
        <v>131</v>
      </c>
      <c r="G18" s="24">
        <v>220000</v>
      </c>
      <c r="H18" s="21">
        <f>I18+J18</f>
        <v>100000</v>
      </c>
      <c r="I18" s="21">
        <v>100000</v>
      </c>
      <c r="J18" s="21"/>
      <c r="K18" s="22" t="s">
        <v>20</v>
      </c>
      <c r="L18" s="85"/>
      <c r="M18" s="21">
        <v>120000</v>
      </c>
      <c r="N18" s="18"/>
      <c r="O18" s="23" t="s">
        <v>21</v>
      </c>
    </row>
    <row r="19" spans="1:15" ht="39" customHeight="1">
      <c r="A19" s="84" t="s">
        <v>26</v>
      </c>
      <c r="B19" s="14">
        <v>926</v>
      </c>
      <c r="C19" s="14">
        <v>92601</v>
      </c>
      <c r="D19" s="14">
        <v>6050</v>
      </c>
      <c r="E19" s="22" t="s">
        <v>58</v>
      </c>
      <c r="F19" s="22" t="s">
        <v>132</v>
      </c>
      <c r="G19" s="21">
        <f>H19+M19+N19+1000000</f>
        <v>32000000</v>
      </c>
      <c r="H19" s="21">
        <f>I19+J19</f>
        <v>8789410</v>
      </c>
      <c r="I19" s="21">
        <f>Inwestycje!H40</f>
        <v>3287410</v>
      </c>
      <c r="J19" s="21">
        <f>Inwestycje!I40</f>
        <v>5502000</v>
      </c>
      <c r="K19" s="22" t="s">
        <v>20</v>
      </c>
      <c r="L19" s="85"/>
      <c r="M19" s="21">
        <v>15210590</v>
      </c>
      <c r="N19" s="18">
        <v>7000000</v>
      </c>
      <c r="O19" s="23" t="s">
        <v>21</v>
      </c>
    </row>
    <row r="20" spans="1:15" ht="49.5" customHeight="1">
      <c r="A20" s="14" t="s">
        <v>27</v>
      </c>
      <c r="B20" s="14">
        <v>926</v>
      </c>
      <c r="C20" s="14">
        <v>92601</v>
      </c>
      <c r="D20" s="14">
        <v>6050</v>
      </c>
      <c r="E20" s="22" t="s">
        <v>133</v>
      </c>
      <c r="F20" s="22" t="s">
        <v>134</v>
      </c>
      <c r="G20" s="21">
        <v>3000000</v>
      </c>
      <c r="H20" s="21">
        <v>500000</v>
      </c>
      <c r="I20" s="21">
        <v>500000</v>
      </c>
      <c r="J20" s="21"/>
      <c r="K20" s="22" t="s">
        <v>20</v>
      </c>
      <c r="L20" s="85"/>
      <c r="M20" s="21">
        <v>2500000</v>
      </c>
      <c r="N20" s="18"/>
      <c r="O20" s="23" t="s">
        <v>21</v>
      </c>
    </row>
    <row r="21" spans="1:15" ht="88.5" customHeight="1">
      <c r="A21" s="84" t="s">
        <v>29</v>
      </c>
      <c r="B21" s="14">
        <v>926</v>
      </c>
      <c r="C21" s="14">
        <v>92601</v>
      </c>
      <c r="D21" s="14">
        <v>6050</v>
      </c>
      <c r="E21" s="22" t="str">
        <f>Inwestycje!E43</f>
        <v>Wykonanie dokumentacji technicznej i wybudowanie Liniwego Parku Rozrywki pomiędzy ulicami: Stawową, Klasztorną, Oleśnicką i Ks Dz. W. Bochenka (Park Solidarności i dawny nasyp kolejowy), </v>
      </c>
      <c r="F21" s="22" t="s">
        <v>134</v>
      </c>
      <c r="G21" s="21">
        <v>1000000</v>
      </c>
      <c r="H21" s="21">
        <f>I21+J21</f>
        <v>695437</v>
      </c>
      <c r="I21" s="21">
        <f>Inwestycje!H43</f>
        <v>695437</v>
      </c>
      <c r="J21" s="21"/>
      <c r="K21" s="22" t="s">
        <v>20</v>
      </c>
      <c r="L21" s="85"/>
      <c r="M21" s="21">
        <f>G21-H21</f>
        <v>304563</v>
      </c>
      <c r="N21" s="18"/>
      <c r="O21" s="23" t="s">
        <v>21</v>
      </c>
    </row>
    <row r="22" spans="1:15" ht="22.5" customHeight="1">
      <c r="A22" s="150" t="s">
        <v>61</v>
      </c>
      <c r="B22" s="151"/>
      <c r="C22" s="151"/>
      <c r="D22" s="151"/>
      <c r="E22" s="152"/>
      <c r="F22" s="86"/>
      <c r="G22" s="27">
        <f aca="true" t="shared" si="0" ref="G22:N22">SUM(G16:G21)</f>
        <v>43769161</v>
      </c>
      <c r="H22" s="27">
        <f t="shared" si="0"/>
        <v>11084847</v>
      </c>
      <c r="I22" s="27">
        <f t="shared" si="0"/>
        <v>5082847</v>
      </c>
      <c r="J22" s="27">
        <f t="shared" si="0"/>
        <v>6002000</v>
      </c>
      <c r="K22" s="27">
        <f t="shared" si="0"/>
        <v>0</v>
      </c>
      <c r="L22" s="27">
        <f t="shared" si="0"/>
        <v>0</v>
      </c>
      <c r="M22" s="27">
        <f t="shared" si="0"/>
        <v>20235153</v>
      </c>
      <c r="N22" s="27">
        <f t="shared" si="0"/>
        <v>10549161</v>
      </c>
      <c r="O22" s="28" t="s">
        <v>62</v>
      </c>
    </row>
    <row r="23" spans="1:15" ht="22.5" customHeight="1">
      <c r="A23" s="29" t="s">
        <v>63</v>
      </c>
      <c r="B23" s="87"/>
      <c r="C23" s="87"/>
      <c r="D23" s="87"/>
      <c r="E23" s="87"/>
      <c r="F23" s="87"/>
      <c r="G23" s="29" t="s">
        <v>66</v>
      </c>
      <c r="H23" s="88"/>
      <c r="I23" s="88"/>
      <c r="J23" s="88"/>
      <c r="K23" s="88"/>
      <c r="L23" s="88"/>
      <c r="M23" s="88"/>
      <c r="N23" s="88"/>
      <c r="O23" s="89"/>
    </row>
    <row r="24" spans="1:15" ht="12.75">
      <c r="A24" s="29" t="s">
        <v>64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2.75">
      <c r="A25" s="29" t="s">
        <v>65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mergeCells count="19">
    <mergeCell ref="A22:E22"/>
    <mergeCell ref="H11:H14"/>
    <mergeCell ref="I11:L11"/>
    <mergeCell ref="M11:M14"/>
    <mergeCell ref="N11:N14"/>
    <mergeCell ref="I12:I14"/>
    <mergeCell ref="J12:J14"/>
    <mergeCell ref="K12:K14"/>
    <mergeCell ref="L12:L14"/>
    <mergeCell ref="A8:O8"/>
    <mergeCell ref="A10:A14"/>
    <mergeCell ref="B10:B14"/>
    <mergeCell ref="C10:C14"/>
    <mergeCell ref="D10:D14"/>
    <mergeCell ref="E10:E14"/>
    <mergeCell ref="F10:F14"/>
    <mergeCell ref="G10:G14"/>
    <mergeCell ref="H10:N10"/>
    <mergeCell ref="O10:O14"/>
  </mergeCells>
  <printOptions/>
  <pageMargins left="0.17" right="0.17" top="0.22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2009-02-25T12:15:02Z</cp:lastPrinted>
  <dcterms:created xsi:type="dcterms:W3CDTF">2009-01-14T16:15:18Z</dcterms:created>
  <dcterms:modified xsi:type="dcterms:W3CDTF">2009-02-25T12:15:59Z</dcterms:modified>
  <cp:category/>
  <cp:version/>
  <cp:contentType/>
  <cp:contentStatus/>
</cp:coreProperties>
</file>